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externalReferences>
    <externalReference r:id="rId16"/>
    <externalReference r:id="rId17"/>
  </externalReferences>
  <definedNames>
    <definedName name="_xlnm.Print_Titles" localSheetId="0">'1'!$29:$31</definedName>
    <definedName name="_xlnm.Print_Titles" localSheetId="2">'3'!$12:$13</definedName>
    <definedName name="_xlnm.Print_Titles" localSheetId="3">'4'!$16:$17</definedName>
    <definedName name="_xlnm.Print_Titles" localSheetId="4">'5'!$17:$18</definedName>
    <definedName name="_xlnm.Print_Titles" localSheetId="5">'6'!$19:$20</definedName>
    <definedName name="_xlnm.Print_Titles" localSheetId="6">'7'!$21:$22</definedName>
    <definedName name="_xlnm.Print_Titles" localSheetId="7">'8'!$25:$26</definedName>
    <definedName name="_xlnm.Print_Titles" localSheetId="8">'9'!$18:$19</definedName>
  </definedNames>
  <calcPr fullCalcOnLoad="1"/>
</workbook>
</file>

<file path=xl/sharedStrings.xml><?xml version="1.0" encoding="utf-8"?>
<sst xmlns="http://schemas.openxmlformats.org/spreadsheetml/2006/main" count="4431" uniqueCount="889">
  <si>
    <t>Доходы   от   возмещения   ущерба   при возникновении страховаых случаев, когда выгодоприобретателями по договорам страхования выступают получатели средств бюджетов муниципальных  районов</t>
  </si>
  <si>
    <t xml:space="preserve">1 16 32050 05 0000 140 </t>
  </si>
  <si>
    <t>Возмещение    сумм,    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</si>
  <si>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 xml:space="preserve">1 16 90050 05 0000 140 </t>
  </si>
  <si>
    <t>Прочие    поступления    от    денежных взысканий (штрафов) и иных сумм в возмещение ущерба, зачисляемые в бюджеты муниципальных районов</t>
  </si>
  <si>
    <t xml:space="preserve">1 17 05050 05 0000 180 </t>
  </si>
  <si>
    <t>Прочие  неналоговые   доходы   бюджетов муниципальных районов</t>
  </si>
  <si>
    <t xml:space="preserve"> 1 17 01050 05 0000 180</t>
  </si>
  <si>
    <t>Невыясненные поступления, зачисляемые в бюджеты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</si>
  <si>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</si>
  <si>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</si>
  <si>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</si>
  <si>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</si>
  <si>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</si>
  <si>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000  2  02  01001  00  0000  151</t>
  </si>
  <si>
    <t>Дотации на выравнивание бюджетной обеспеченности</t>
  </si>
  <si>
    <t xml:space="preserve">        1 18 05030 05 0000 151</t>
  </si>
  <si>
    <t xml:space="preserve">   Доходы     бюджетов     муниципальных  районов    от    возврата    остатков    субсидий и субвенций прошлых  лет   из бюджетов поселений</t>
  </si>
  <si>
    <t xml:space="preserve">        1 19 05000 05 0000 151    </t>
  </si>
  <si>
    <t>Возврат    остатков    субсидий     и  субвенций из  бюджетов  муниципальных районов</t>
  </si>
  <si>
    <t>2 01 05000 05 0000 180</t>
  </si>
  <si>
    <t>Безвозмездные поступления от нерезидентов в бюджеты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</si>
  <si>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</si>
  <si>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</si>
  <si>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</si>
  <si>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</si>
  <si>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</si>
  <si>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</si>
  <si>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2 02 01999 05 0000 151</t>
  </si>
  <si>
    <t>Прочие дотации бюджетам муниципальных районов</t>
  </si>
  <si>
    <t>2 02 02003 05 0000 151</t>
  </si>
  <si>
    <t>от 30.03.2009  № 15</t>
  </si>
  <si>
    <t>Субсидии бюджетам муниципальных районов на реформирование муниципальных финансов</t>
  </si>
  <si>
    <t>2 02 02004 05 0000 151</t>
  </si>
  <si>
    <t>Субсидии бюджетам муниципальных районов на развитие социальной и инженерной инфраструктуры муниципальных образований</t>
  </si>
  <si>
    <t>2 02 02008 05 0000 151</t>
  </si>
  <si>
    <t>Субсидии бюджетам муниципальных районов на обеспечение жильем молодых семей</t>
  </si>
  <si>
    <t>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</si>
  <si>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</si>
  <si>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</si>
  <si>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</si>
  <si>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2 02 02022 05 0000 151</t>
  </si>
  <si>
    <t>Субсидии бюджетам муниципальных районов на внедрение инновационных образовательных программ</t>
  </si>
  <si>
    <t>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</si>
  <si>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</si>
  <si>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</si>
  <si>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</si>
  <si>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2 02 02041 05 0000 151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</si>
  <si>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</si>
  <si>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2 02 02042 05 0000 151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</si>
  <si>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</si>
  <si>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</si>
  <si>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</si>
  <si>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2 02 02046 05 0000 151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</si>
  <si>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</si>
  <si>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2 02 02051 05 0000 151</t>
  </si>
  <si>
    <t>Субсидии бюджетам муниципальных районов на реализацию федеральных целевых программ</t>
  </si>
  <si>
    <t>2 02 02068 05 0000 151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</si>
  <si>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</si>
  <si>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</si>
  <si>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</si>
  <si>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2 02 02073 05 0000 151</t>
  </si>
  <si>
    <t>Субсидии бюджетам муниципальных районов на создание технопарков</t>
  </si>
  <si>
    <t>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</si>
  <si>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</si>
  <si>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</si>
  <si>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</si>
  <si>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</si>
  <si>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</si>
  <si>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2 02 02079 05 0000 151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</si>
  <si>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</si>
  <si>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</si>
  <si>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</si>
  <si>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2 02 02081 05 0000 151</t>
  </si>
  <si>
    <t>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</si>
  <si>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</si>
  <si>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</si>
  <si>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</si>
  <si>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</si>
  <si>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2 02 02088 05 0001 151</t>
  </si>
  <si>
    <t>Приложение 2</t>
  </si>
  <si>
    <t>"Приложение 3</t>
  </si>
  <si>
    <t>ИСТОЧНИКИ ВНУТРЕННЕГО ФИНАНСИРОВАНИЯ ДЕФИЦИТА БЮДЖЕТА МУНИЦИПАЛЬНОГО ОБРАЗОВАНИЯ "ПРИВОЛЖСКИЙ РАЙОН" НА 2009-2011г.г</t>
  </si>
  <si>
    <t>Код источника финансирования по КИВФ,КИВнФ</t>
  </si>
  <si>
    <t>Источники финансирования дефицита бюджетов - всего</t>
  </si>
  <si>
    <t>300 90  00  00  00  00  0000  000</t>
  </si>
  <si>
    <t>ИСТОЧНИКИ ВНУТРЕННЕГО ФИНАНСИРОВАНИЯ ДЕФИЦИТОВ  БЮДЖЕТОВ</t>
  </si>
  <si>
    <t>300 01  00  00  00  00  0000  000</t>
  </si>
  <si>
    <t>Кредиты кредитных организаций в валюте  Российской Федерации</t>
  </si>
  <si>
    <t>300 01  02  00  00  00  0000  000</t>
  </si>
  <si>
    <t>Получение кредитов от кредитных организаций в  валюте Российской Федерации</t>
  </si>
  <si>
    <t>300 01  02  00  00  00  0000  700</t>
  </si>
  <si>
    <t>Погашение кредитов, предоставленных кредитными  организациями в валюте Российской Федерации</t>
  </si>
  <si>
    <t>300 01  02  00  00  00  0000  800</t>
  </si>
  <si>
    <t>Получение кредитов от кредитных организаций  бюджетами муниципальных районов в валюте  Российской Федерации</t>
  </si>
  <si>
    <t>300 01  02  00  00  05  0000  710</t>
  </si>
  <si>
    <t>Погашение бюджетами муниципальных районов  кредитов от кредитных организаций в валюте  Российской Федерации</t>
  </si>
  <si>
    <t>300 01  02  00  00  05  0000  810</t>
  </si>
  <si>
    <t>Бюджетные кредиты от других бюджетов бюджетной  системы Российской Федерации</t>
  </si>
  <si>
    <t>300 01  03  00  00  00  0000  000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</si>
  <si>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</si>
  <si>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300 01  03  00  00  00  0000  800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</si>
  <si>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</si>
  <si>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300 01  03  00  00  05  0000  810</t>
  </si>
  <si>
    <t>Предоставление бюджетных кредитов внутри  страны в валюте Российской Федерации</t>
  </si>
  <si>
    <t>300 01  06  05  00  00  0000  500</t>
  </si>
  <si>
    <t>Возврат бюджетных кредитов, предоставленных  внутри страны в валюте Российской Федерации</t>
  </si>
  <si>
    <t>300 01  06  05  00  00  0000  600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</si>
  <si>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</si>
  <si>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300 01  06  05  02  05  0000  540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</si>
  <si>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</si>
  <si>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300 01  06  05  02  05  0000  640</t>
  </si>
  <si>
    <t>Изменение остатков средств на счетах по учету  средств бюджета</t>
  </si>
  <si>
    <t>300 01  05  00  00  00  0000  000</t>
  </si>
  <si>
    <t>Увеличение остатков средств бюджетов</t>
  </si>
  <si>
    <t>300 01  05  00  00  00  0000  500</t>
  </si>
  <si>
    <t>Уменьшение остатков средств бюджетов</t>
  </si>
  <si>
    <t>300 01  05  00  00  00  0000  600</t>
  </si>
  <si>
    <t>Увеличение прочих остатков денежных средств  бюджетов</t>
  </si>
  <si>
    <t>300 01  05  02  01  00  0000  510</t>
  </si>
  <si>
    <t>Увеличение прочих остатков денежных средств  бюджетов муниципальных районов</t>
  </si>
  <si>
    <t>300 01  05  02  01  05  0000  510</t>
  </si>
  <si>
    <t>Уменьшение прочих остатков денежных средств  бюджетов</t>
  </si>
  <si>
    <t>300 01  05  02  01  00  0000  610</t>
  </si>
  <si>
    <t>Уменьшение прочих остатков денежных средств  бюджетов муниципальных районов</t>
  </si>
  <si>
    <t>300 01  05  02  01  05  0000  610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</si>
  <si>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</si>
  <si>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</si>
  <si>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</si>
  <si>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</si>
  <si>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</si>
  <si>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</si>
  <si>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</si>
  <si>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</si>
  <si>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</si>
  <si>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2 02 02097 05 0000 151</t>
  </si>
  <si>
    <t>Субсидии бюджетам муниципальных районов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</si>
  <si>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2 02 02999 05 0000 151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</si>
  <si>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</si>
  <si>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</si>
  <si>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</si>
  <si>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</si>
  <si>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</si>
  <si>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</si>
  <si>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</si>
  <si>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</si>
  <si>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</si>
  <si>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2 02 03005 05 0000 151</t>
  </si>
  <si>
    <t>Субвенции бюджетам муниципальных районов на организацию, регулирование и охрану водных биологических ресурсов</t>
  </si>
  <si>
    <t>2 02 03006 05 0000 151</t>
  </si>
  <si>
    <t>Субвенции бюджетам муниципальных районов на охрану и использование объектов животного мира, отнесенных к объектам охоты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</si>
  <si>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</si>
  <si>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</si>
  <si>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2 02 03008 05 0000 151</t>
  </si>
  <si>
    <t>Субвенции бюджетам муниципальных районов на обеспечение мер социальной поддержки ветеранов труда и тружеников тыла</t>
  </si>
  <si>
    <t>2 02 03009 05 0000 151</t>
  </si>
  <si>
    <t>Субвенции бюджетам муниципальных районов на выплату ежемесячного пособия на ребенка</t>
  </si>
  <si>
    <t>2 02 03010 05 0000 151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</si>
  <si>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</si>
  <si>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2 02 03011 05 0000 151</t>
  </si>
  <si>
    <t>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</si>
  <si>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</si>
  <si>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</si>
  <si>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2 02 03013 05 0000 151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</si>
  <si>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</si>
  <si>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</si>
  <si>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лучших учителей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</si>
  <si>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</si>
  <si>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</si>
  <si>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2 02 03018 05 0000 151</t>
  </si>
  <si>
    <t xml:space="preserve">Субвенции бюджетам муниципальных районов на осуществление отдельных полномочий в области лесных отношений </t>
  </si>
  <si>
    <t>2 02 03019 05 0000 151</t>
  </si>
  <si>
    <t>Субвенции бюджетам муниципальных районов на осуществление отдельных полномочий в области водных отношений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</si>
  <si>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</si>
  <si>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</si>
  <si>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</si>
  <si>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</si>
  <si>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</si>
  <si>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</si>
  <si>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</si>
  <si>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</si>
  <si>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2 02 03025 05 0000 151</t>
  </si>
  <si>
    <t>Субвенции бюджетам муниципальных районов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</si>
  <si>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</si>
  <si>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</si>
  <si>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</si>
  <si>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</si>
  <si>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2 02 03028 05 0000 151</t>
  </si>
  <si>
    <t>Субвенции бюджетам муниципальных районов на внедрение инновационных образовательных программ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</si>
  <si>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</si>
  <si>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</si>
  <si>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2 02 03030 05 0000 151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</si>
  <si>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</si>
  <si>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2 02 03033 05 0000 151</t>
  </si>
  <si>
    <t>Субвенции бюджетам муниципальных районов на оздоровление детей</t>
  </si>
  <si>
    <t>2 02 03034 05 0000 151</t>
  </si>
  <si>
    <t>Субвенции бюджетам муниципальных районов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</si>
  <si>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2 02 03035 05 0000 151</t>
  </si>
  <si>
    <t>Субвенции бюджетам муниципальных районов на поддержку овцеводства</t>
  </si>
  <si>
    <t>2 02 03036 05 0000 151</t>
  </si>
  <si>
    <t>Субвенции бюджетам муниципальных районов на поддержку элитного семеноводства</t>
  </si>
  <si>
    <t>2 02 03037 05 0000 151</t>
  </si>
  <si>
    <t>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</si>
  <si>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2 02 03038 05 0000 151</t>
  </si>
  <si>
    <t>Субвенции бюджетам муниципальных районов на поддержку производства льна и конопли</t>
  </si>
  <si>
    <t>2 02 03039 05 0000 151</t>
  </si>
  <si>
    <t>Субвенции бюджетам муниципальных районов на закладку и уход за многолетними насаждениями</t>
  </si>
  <si>
    <t>2 02 03040 05 0000 151</t>
  </si>
  <si>
    <t>Субвенции бюджетам муниципальных районов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</si>
  <si>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</si>
  <si>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 годах   на  срок до 1 года</t>
  </si>
  <si>
    <t>2 02 03042 05 0000 151</t>
  </si>
  <si>
    <t>Субвенции бюджетам муниципальных районов на поддержку северного оленеводства и табунного коневодства</t>
  </si>
  <si>
    <t>2 02 03043 05 0000 151</t>
  </si>
  <si>
    <t>Субвенции бюджетам муниципальных районов на поддержку племенного животноводства</t>
  </si>
  <si>
    <t>2 02 03044 05 0000 151</t>
  </si>
  <si>
    <t>Субвенции бюджетам муниципальных районов 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 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   на строительство, реконструкцию и модернизацию комплексов (ферм) по осуществлению промышленного рыбоводства на срок до восьми лет</t>
  </si>
  <si>
    <t>2 02 03045 05 0000 151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</si>
  <si>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</si>
  <si>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</si>
  <si>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</si>
  <si>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2 02 03048 05 0000 151</t>
  </si>
  <si>
    <t>Субвенции бюджетам муниципальных районов на компенсацию части затрат на приобретение средств химизации</t>
  </si>
  <si>
    <t>2 02 03051 05 0000 151</t>
  </si>
  <si>
    <t>Субвенции бюджетам муниципальных районов на компенсацию части затрат на приобретение  средств химической защиты растений</t>
  </si>
  <si>
    <t>2 02 03052 05 0000 151</t>
  </si>
  <si>
    <t>Субвенции бюджетам муниципальных районов на развитие консультационной помощи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</si>
  <si>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</si>
  <si>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</si>
  <si>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2 02 03057 05 0000 151</t>
  </si>
  <si>
    <t>Субвенции бюджетам муниципальных районов на компенсацию сельскохозяйственным товаропроизводителям части расходов на дизельное топливо, использовано на проведение сезонных сельскохозяйственных работ</t>
  </si>
  <si>
    <t>2 02 03058 05 0000 151</t>
  </si>
  <si>
    <t>Субвенции бюджетам муниципальных районов на комбикорма</t>
  </si>
  <si>
    <t>2 02 03059 05 0000 151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</si>
  <si>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</si>
  <si>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2 02 03060 05 0000 151</t>
  </si>
  <si>
    <t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</si>
  <si>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2 02 03061 05 0000 151</t>
  </si>
  <si>
    <t>Субвенции бюджетам муниципальных районов на осуществление полномочий по оформлению и ведению спортивных паспортов</t>
  </si>
  <si>
    <t>2 02 03062 05 0000 151</t>
  </si>
  <si>
    <t>Субвенции бюджетам муниципальных районов на материально-техническое обеспечение центров психолого-педагогической реабилитации и коррекции несовершеннолетних, злоупотребляющих наркотиками</t>
  </si>
  <si>
    <t>2 02 03064 05 0000 151</t>
  </si>
  <si>
    <t>Субвенции бюджетам муниципальных образований на поддержку экономически значимых региональных программ</t>
  </si>
  <si>
    <t>2 02 03065 05 0000 151</t>
  </si>
  <si>
    <t>Субвенции бюджетам муниципальных районов на выполнение мероприятий по снижению рисков в сельском хозяйстве</t>
  </si>
  <si>
    <t>2 02 03999 05 0000 151</t>
  </si>
  <si>
    <t>Прочие субвенции бюджетам муниципальных районов</t>
  </si>
  <si>
    <t>2 02 04002 05 0000 151</t>
  </si>
  <si>
    <t>Межбюджетные трансферты, передаваемые бюджетам муниципальных районов на содержание членов Совета Федерации и их помощников</t>
  </si>
  <si>
    <t>2 02 04005 05 0000 151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</si>
  <si>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</si>
  <si>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</si>
  <si>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</si>
  <si>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</si>
  <si>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</si>
  <si>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2 02 04021 05 0000 151</t>
  </si>
  <si>
    <t>Межбюджетные трансферты, передаваемые бюджетам муниципальных районов на выплату единовременной компенсации отдельным категориям граждан вместо получения транспортного средства</t>
  </si>
  <si>
    <t>2 02 04999 05 0000 151</t>
  </si>
  <si>
    <t>Прочие межбюджетные трансферты, передаваемые бюджетам муниципальных районов</t>
  </si>
  <si>
    <t>2 02 09014 05 0000 151</t>
  </si>
  <si>
    <t>Прочие безвозмездные поступления в бюджеты муниципальных районов от федерального бюджета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</si>
  <si>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</si>
  <si>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</si>
  <si>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</si>
  <si>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>Прочие безвозмездные поступления в бюджеты муниципальных районов от бюджетов поселений</t>
  </si>
  <si>
    <t>2 02 09071 05 0000 151</t>
  </si>
  <si>
    <t>Прочие безвозмездные поступления в бюджеты муниципальных районов от бюджета Пенсионного фонда Российской Федерации</t>
  </si>
  <si>
    <t>2 02 09072 05 0001 151</t>
  </si>
  <si>
    <t>Прочие безвозмездные поступления в бюджеты муниципальных районов от бюджета Фонда социального страхования Российской Федерации (Финансовое управление муниципального образования "Приволжский район")</t>
  </si>
  <si>
    <t>2 02 09072 05 0004 151</t>
  </si>
  <si>
    <t>Прочие безвозмездные поступления в бюджеты муниципальных районов от бюджета Фонда социального страхования Российской Федерации (Комитет молодежи администрации муниципального образования "Приволжский район")</t>
  </si>
  <si>
    <t>2 02 09072 05 0005 151</t>
  </si>
  <si>
    <t>Прочие безвозмездные поступления в бюджеты муниципальных районов от бюджета Фонда социального страхования Российской Федерации (Управление сельского хозяйства администрации муниципального образования "Приволжский район")</t>
  </si>
  <si>
    <t>2 02 09072 05 0006 151</t>
  </si>
  <si>
    <t>Прочие безвозмездные поступления в бюджеты муниципальных районов от бюджета Фонда социального страхования Российской Федерации (Служба заказчика администрации муниципального образования "Приволжский район")</t>
  </si>
  <si>
    <t>2 02 09072 05 0007 151</t>
  </si>
  <si>
    <t>Прочие безвозмездные поступления в бюджеты муниципальных районов от бюджета Фонда социального страхования Российской Федерации (Муниципальное оздоровительное образовательное учреждение санаторного типа для детей, нуждающихся в длительном лечении "Санаторно-лесная школа")</t>
  </si>
  <si>
    <t>2 02 09073 05 0000 151</t>
  </si>
  <si>
    <t>Прочие безвозмездные поступления в бюджеты муниципальных районов от бюджета Федерального фонда обязательного медицинского страхования</t>
  </si>
  <si>
    <t>2 02 09074 05 0000 151</t>
  </si>
  <si>
    <t>Прочие безвозмездные поступления в бюджеты муниципальных районов от бюджетов территориальных фондов обязательного медицинского страхования</t>
  </si>
  <si>
    <t>2 03 05000 05 0000 180</t>
  </si>
  <si>
    <t>Безвозмездные поступления от государственных организаций в бюджеты муниципальных районов</t>
  </si>
  <si>
    <t>2 03 10001 05 0000 180</t>
  </si>
  <si>
    <t>Безвозмездные поступления в бюджеты муниципальных районов от государственной   корпорации Фонд содействия реформированию  жилищно-коммунального хозяйства на обеспечение мероприятий по капитальному ремонту  многоквартирных домов и переселению граждан из аварийного жилищного фонда</t>
  </si>
  <si>
    <t>2 03 10001 05 0001 180</t>
  </si>
  <si>
    <t>Безвозмездные поступления в бюджеты муниципальных районов от государственной  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</si>
  <si>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>2 03 10001 05 0002 180</t>
  </si>
  <si>
    <t>Безвозмездные поступления в бюджеты муниципальных районов от государственной   корпорации Фонд содействия реформированию  жилищно-коммунального хозяйства на    обеспечение мероприятий по переселению граждан из аварийного жилищного фонда</t>
  </si>
  <si>
    <t>2 07 05000 05 0000 180</t>
  </si>
  <si>
    <t>Прочие безвозмездные поступления в бюджеты муниципальных районов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</si>
  <si>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</si>
  <si>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</si>
  <si>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3  01  02050  05  0000  120</t>
  </si>
  <si>
    <t xml:space="preserve"> Прочие   доходы  от  собственности,   получаемые                              учреждениями,  находящимися  в  ведении   органов местного самоуправления муниципальных районов</t>
  </si>
  <si>
    <t xml:space="preserve">  3  02  01050  05  0000  130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</si>
  <si>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</si>
  <si>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 xml:space="preserve">  3  02  02015  05  0000  410</t>
  </si>
  <si>
    <t>Доходы от реализации активов, осуществляемой учреждениями, находящимися в ведении органов местного самоуправления муниципальных районов (в части реализации основных средств по указанному имуществу)</t>
  </si>
  <si>
    <t xml:space="preserve">  3  02  02025  05  0000  420</t>
  </si>
  <si>
    <t xml:space="preserve">Доходы от реализации нематериальных активов, осуществляемой учреждениями, находящимися в ведении органов местного самоуправления муниципальных районов </t>
  </si>
  <si>
    <t xml:space="preserve">  3  03  01050  05  0000  151</t>
  </si>
  <si>
    <t>Безвозмездные поступления от бюджетов бюджетной системы учреждениям, находящимся в ведении органов местного самоуправления муниципальных районов</t>
  </si>
  <si>
    <t xml:space="preserve">  3  03  02000  00  0000  180</t>
  </si>
  <si>
    <t>Прочие безвозмездные поступления</t>
  </si>
  <si>
    <t xml:space="preserve">  3  03  99050  05  0001  180</t>
  </si>
  <si>
    <t>Прочие безвозмездные поступления учреждениям, находящимся в ведении органов местного самоуправления муниципальных районов (Финансовое управление муниципального образования "Приволжский район"</t>
  </si>
  <si>
    <t xml:space="preserve">  3  03  99050  05  0004  180</t>
  </si>
  <si>
    <t>Прочие безвозмездные поступления учреждениям, находящимся в ведении органов местного самоуправления муниципальных районов  (Комитет по делам семьи, детства, молодежи и спорта  администрации муниципального образования "Приволжский район")</t>
  </si>
  <si>
    <t xml:space="preserve">  3  03  99050  05  0005  180</t>
  </si>
  <si>
    <t>Прочие безвозмездные поступления учреждениям, находящимся в ведении органов местного самоуправления муниципальных районов (Управление сельского хозяйства администрации муниципального образования "Приволжский район")</t>
  </si>
  <si>
    <t xml:space="preserve">  3  03  99050  05  0006  180</t>
  </si>
  <si>
    <t>Прочие безвозмездные поступления учреждениям, находящимся в ведении органов местного самоуправления муниципальных районов (Служба заказчика администрации муниципального образования "Приволжский район")</t>
  </si>
  <si>
    <t xml:space="preserve">  3  03  99050  05  0007  180</t>
  </si>
  <si>
    <t>Прочие безвозмездные поступления учреждениям, находящимся в ведении органов местного самоуправления муниципальных районов (Муниципальное оздоровительное образовательное учреждение санаторного типа для детей, нуждающихся в длительном лечении "Санаторно-лесная школа")</t>
  </si>
  <si>
    <t>3 03 98050 05 0000 180</t>
  </si>
  <si>
    <t>Невыясненные поступления муниципальным учреждениям, находящимся в ведении органов местного самоуправления районов</t>
  </si>
  <si>
    <t xml:space="preserve">Прочие безвозмездные поступления в бюджеты муниципальных районов от бюджета Фонда социального страхования Российской Федерации </t>
  </si>
  <si>
    <t xml:space="preserve">  3  03  99050  05  0000  180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</si>
  <si>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</si>
  <si>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Отдел культуры администрации муниципального образования "Приволжский район"</t>
  </si>
  <si>
    <t>2 02 09072 05 0000  151</t>
  </si>
  <si>
    <t>Муниципальное учреждение культуры  "Приволжская центральная  межпоселенческая библиотека"</t>
  </si>
  <si>
    <t>2 02 09072 05 0000 151</t>
  </si>
  <si>
    <t>Муниципальное учреждение здравоохранения "Приволжская Центральная районная больница"</t>
  </si>
  <si>
    <t xml:space="preserve">  3  02  01050  05  7000  130</t>
  </si>
  <si>
    <t>Доходы от продажи услуг, оказываемых учреждениями, находящимися в ведении органов местного самоуправления муниципальных районов (поступающих из АОТФОМС)</t>
  </si>
  <si>
    <t xml:space="preserve">  3  02  01050  05  1000  130</t>
  </si>
  <si>
    <t>Доходы от продажи услуг, оказываемых учреждениями, находящимися в ведении органов местного самоуправления муниципальных районов (прочие)</t>
  </si>
  <si>
    <t xml:space="preserve">  3  03  01050  05  0000  180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</si>
  <si>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муниципальных районов</t>
  </si>
  <si>
    <t xml:space="preserve">  3  03  05050  05  0000  180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</si>
  <si>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муниципальных районов</t>
  </si>
  <si>
    <t>Муниципальное образовательное учреждение дополнительного образования  детей "Детская школа искусств № 7"</t>
  </si>
  <si>
    <t xml:space="preserve">  3  03  99050  05  0002  180</t>
  </si>
  <si>
    <t xml:space="preserve">1 11 05035 05 0000 120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</si>
  <si>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</si>
  <si>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 xml:space="preserve">1 11 09035 05 0000 120 </t>
  </si>
  <si>
    <t>Доходы от эксплуатации и  использования имущества автомобильных дорог, находящихся в собственности муниципальных районов</t>
  </si>
  <si>
    <t xml:space="preserve">1 11 08045 05 0000 120 </t>
  </si>
  <si>
    <t>Прочие  поступления  от  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казеных)</t>
  </si>
  <si>
    <t xml:space="preserve">1 14 02032 05 0000 410 </t>
  </si>
  <si>
    <t>Доходы   от    реализации  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</t>
  </si>
  <si>
    <t xml:space="preserve">1 14 02032 05 0000 440 </t>
  </si>
  <si>
    <t>Доходы   от    реализации   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</t>
  </si>
  <si>
    <t xml:space="preserve">1 14 02033 05 0000 410 </t>
  </si>
  <si>
    <t>Доходы от реализации  иного 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казеных), в части реализации основ</t>
  </si>
  <si>
    <t xml:space="preserve">1 14 02033 05 0000 440 </t>
  </si>
  <si>
    <t>Доходы от реализации  иного 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казеных), в части реализации матер</t>
  </si>
  <si>
    <t xml:space="preserve">1 14 03050 05 0000 410 </t>
  </si>
  <si>
    <t>Средства от распоряжения  и 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</si>
  <si>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 xml:space="preserve">1 14 03050 05 0000 440 </t>
  </si>
  <si>
    <t>Средства от распоряжения  и 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</si>
  <si>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</si>
  <si>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  от   продажи    нематериальных активов, находящихся в собственности муниципальных районов</t>
  </si>
  <si>
    <t>Приложение 3</t>
  </si>
  <si>
    <t>к Решению Совета МО "Приволжский район"</t>
  </si>
  <si>
    <t>от 15.03.2009  № 15</t>
  </si>
  <si>
    <t>"Приложение 4</t>
  </si>
  <si>
    <t>от    13.11.2008г.  №47</t>
  </si>
  <si>
    <t>Расходы по разделам и подразделам функциональной классификации расходов бюджетов Российской Федерации на 2009-2011 г.г год</t>
  </si>
  <si>
    <t>тыс.руб.</t>
  </si>
  <si>
    <t>Наименование показателя</t>
  </si>
  <si>
    <t>Код раздела и подраздела</t>
  </si>
  <si>
    <t>2009 год</t>
  </si>
  <si>
    <t>2010 год</t>
  </si>
  <si>
    <t>2011 год</t>
  </si>
  <si>
    <t xml:space="preserve">Всего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</si>
  <si>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</si>
  <si>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</si>
  <si>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</si>
  <si>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</si>
  <si>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</si>
  <si>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</si>
  <si>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</si>
  <si>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</si>
  <si>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</si>
  <si>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</si>
  <si>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</si>
  <si>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</si>
  <si>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</si>
  <si>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</si>
  <si>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Общеэкономические вопросы</t>
  </si>
  <si>
    <t>О401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</si>
  <si>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</si>
  <si>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</si>
  <si>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</si>
  <si>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</si>
  <si>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</si>
  <si>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</si>
  <si>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</si>
  <si>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</si>
  <si>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</si>
  <si>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</si>
  <si>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</si>
  <si>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</si>
  <si>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</si>
  <si>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</si>
  <si>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</si>
  <si>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</si>
  <si>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</si>
  <si>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</si>
  <si>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</si>
  <si>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Межбюджетные трансферты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</si>
  <si>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</si>
  <si>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</si>
  <si>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</si>
  <si>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Другие межбюджетные трансферты</t>
  </si>
  <si>
    <t>0100</t>
  </si>
  <si>
    <t>0102</t>
  </si>
  <si>
    <t>0103</t>
  </si>
  <si>
    <t>0106</t>
  </si>
  <si>
    <t>0104</t>
  </si>
  <si>
    <t>0107</t>
  </si>
  <si>
    <t>0111</t>
  </si>
  <si>
    <t>0112</t>
  </si>
  <si>
    <t>0114</t>
  </si>
  <si>
    <t>0300</t>
  </si>
  <si>
    <t>0302</t>
  </si>
  <si>
    <t>0309</t>
  </si>
  <si>
    <t>0400</t>
  </si>
  <si>
    <t>0405</t>
  </si>
  <si>
    <t>0401</t>
  </si>
  <si>
    <t>0500</t>
  </si>
  <si>
    <t>0501</t>
  </si>
  <si>
    <t>0502</t>
  </si>
  <si>
    <t>0505</t>
  </si>
  <si>
    <t>0700</t>
  </si>
  <si>
    <t>0701</t>
  </si>
  <si>
    <t>0702</t>
  </si>
  <si>
    <t>0707</t>
  </si>
  <si>
    <t>0709</t>
  </si>
  <si>
    <t>0800</t>
  </si>
  <si>
    <t>0801</t>
  </si>
  <si>
    <t>0900</t>
  </si>
  <si>
    <t>0901</t>
  </si>
  <si>
    <t xml:space="preserve">Бюджетные расходы </t>
  </si>
  <si>
    <t xml:space="preserve">Расходы за счет средств от предпринимательской и иной приносящей доход деятельности </t>
  </si>
  <si>
    <t>Приложение 4</t>
  </si>
  <si>
    <t>Приложение 5</t>
  </si>
  <si>
    <t>от 13.11.2008г.                              № 47</t>
  </si>
  <si>
    <t>РАСХОДЫ БЮДЖЕТА МУНИЦИПАЛЬНОГО ОБРАЗОВАНИЯ "ПРИВОЛЖСКИЙ РАЙОН"  НА 2009-2011 ГОДЫ ПО ЦЕЛЕВЫМ СТАТЬЯМ ФУНКЦИОНАЛЬНОЙ КЛАССИФИКАЦИИ РАСХОДОВ БЮДЖЕТОВ РОССИЙСКОЙ ФЕДЕРАЦИИ</t>
  </si>
  <si>
    <t>Код целевой статьи расходов</t>
  </si>
  <si>
    <t>Бюджетные расходы</t>
  </si>
  <si>
    <t>Расходы за счет средств от предпринимательской и иной приносящей доход деятельности</t>
  </si>
  <si>
    <t>Всего</t>
  </si>
  <si>
    <t>Осуществление первичного воинского учета на территориях, где отсутствуют военные комиссариаты</t>
  </si>
  <si>
    <t>001 36 00</t>
  </si>
  <si>
    <t>002 00 00</t>
  </si>
  <si>
    <t>002 03 00</t>
  </si>
  <si>
    <t>Центральный аппарат</t>
  </si>
  <si>
    <t>002 04 00</t>
  </si>
  <si>
    <t>002 04 03</t>
  </si>
  <si>
    <t>002 04 04</t>
  </si>
  <si>
    <t>002 08 00</t>
  </si>
  <si>
    <t>002 12 00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</si>
  <si>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</si>
  <si>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</si>
  <si>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</si>
  <si>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</si>
  <si>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</si>
  <si>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</si>
  <si>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Процентные платежи по долговым обязательствам</t>
  </si>
  <si>
    <t>065 00 00</t>
  </si>
  <si>
    <t xml:space="preserve">Процентные платежи по муниципальному  долгу </t>
  </si>
  <si>
    <t>065 03 00</t>
  </si>
  <si>
    <t>070 00 00</t>
  </si>
  <si>
    <t>Резервные фонды местных администраций</t>
  </si>
  <si>
    <t>070 05 00</t>
  </si>
  <si>
    <t>100 11 00</t>
  </si>
  <si>
    <t>Подпрограмма "Обеспечение жильем молодых семей"</t>
  </si>
  <si>
    <t>104 02 00</t>
  </si>
  <si>
    <t>098 01 01</t>
  </si>
  <si>
    <t>098 02 01</t>
  </si>
  <si>
    <t>Обеспечение меропритяий по капитальному ремонту многоквартирных домов за счет средств бюджетов ( в части проведения работ по формированию и проведению кадастрового учета земельных участков, на которых расположены многоквартирные дома, требующие капитального ремонта, в границах территории муниципального образования «Приволжский район»)</t>
  </si>
  <si>
    <t>098 02 02</t>
  </si>
  <si>
    <t>Воинские формирования (органы, подразделения)</t>
  </si>
  <si>
    <t>202 00 00</t>
  </si>
  <si>
    <t>Государственная поддержка сельского хозяйства</t>
  </si>
  <si>
    <t>260 00 00</t>
  </si>
  <si>
    <t>Мероприятия в области строительства, архитектуры и градостроительства</t>
  </si>
  <si>
    <t>338 00 00</t>
  </si>
  <si>
    <t>Детские дошкольные учреждения</t>
  </si>
  <si>
    <t>420 00 00</t>
  </si>
  <si>
    <t>Обеспечение деятельности подведомственных учреждений</t>
  </si>
  <si>
    <t>420 99 00</t>
  </si>
  <si>
    <t>Школы-детски сады, школы начальные, неполные средние и средние</t>
  </si>
  <si>
    <t>421 00 00</t>
  </si>
  <si>
    <t>421 99 00</t>
  </si>
  <si>
    <t>в т.ч. обеспечение деятельности подведомственных учреждений за счет субвенциии из областного бюджета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</si>
  <si>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421 99 06</t>
  </si>
  <si>
    <t>Учреждения по внешкольной работе с детьми</t>
  </si>
  <si>
    <t>423 00 00</t>
  </si>
  <si>
    <t>423 99 00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</si>
  <si>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</si>
  <si>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</si>
  <si>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</si>
  <si>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</si>
  <si>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</si>
  <si>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432 00 00</t>
  </si>
  <si>
    <t>Выполнение функций бюджетными учреждениями</t>
  </si>
  <si>
    <t>432 01 00</t>
  </si>
  <si>
    <t>Дворцы и дома культуры, другие учреждения культур и средств массовой информации</t>
  </si>
  <si>
    <t>440 00 00</t>
  </si>
  <si>
    <t>440 99 00</t>
  </si>
  <si>
    <t>Библиотеки</t>
  </si>
  <si>
    <t>442 00 00</t>
  </si>
  <si>
    <t>442 99 00</t>
  </si>
  <si>
    <t>Внедрение инновационных образовательных программ</t>
  </si>
  <si>
    <t>436 02 00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</si>
  <si>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</si>
  <si>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</si>
  <si>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</si>
  <si>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Больницы, клиники, госпитади, медико-санитарные части</t>
  </si>
  <si>
    <t>470 00 00</t>
  </si>
  <si>
    <t>470 99 00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</si>
  <si>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</si>
  <si>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</si>
  <si>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</si>
  <si>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505 00 00</t>
  </si>
  <si>
    <t>Мероприятия в области социальной политики</t>
  </si>
  <si>
    <t>505 33 00</t>
  </si>
  <si>
    <t>Выравнивание бюджетной обеспеченности</t>
  </si>
  <si>
    <t>516 00 00</t>
  </si>
  <si>
    <t>516 01 30</t>
  </si>
  <si>
    <t>Дотации</t>
  </si>
  <si>
    <t>517 00 00</t>
  </si>
  <si>
    <t>Поддержка мер по обеспечению сбалансированности бюджета</t>
  </si>
  <si>
    <t>517 02 00</t>
  </si>
  <si>
    <t>Иные безвозмездные и безвозвратные перечисления</t>
  </si>
  <si>
    <t>520 00 00</t>
  </si>
  <si>
    <t>Ежемесячное вознаграждение за классное руководство</t>
  </si>
  <si>
    <t>520 09 00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</si>
  <si>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</si>
  <si>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520 10 02</t>
  </si>
  <si>
    <t>Компенсация части родительской платы за содержание ребенка в государственных муниципальных образовательных учреждениях, реализующих основную общеобразовательную программу дошкольного образование (областные средства)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</si>
  <si>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</si>
  <si>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</si>
  <si>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</si>
  <si>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</si>
  <si>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(федеральный бюджет)</t>
  </si>
  <si>
    <t>520 18 01</t>
  </si>
  <si>
    <t>Региональные целевые программы</t>
  </si>
  <si>
    <t>522 00 00</t>
  </si>
  <si>
    <t>522 07 00</t>
  </si>
  <si>
    <t>Развитие дорожного хозяйства Астраханской области на 2005-2008 годы</t>
  </si>
  <si>
    <t>522 13 00</t>
  </si>
  <si>
    <t>Адресная поддержка решения наиболее острых проблем социально-экономического развития муниципальных образований Астраханской области на 2007-2011 годы</t>
  </si>
  <si>
    <t>522 30 00</t>
  </si>
  <si>
    <t>Градостроительное планирование развития территорий и поселений в Астраханской области на 2006-2010 годы</t>
  </si>
  <si>
    <t>522 32 00</t>
  </si>
  <si>
    <t>Целевые программы муниципальных образований</t>
  </si>
  <si>
    <t>795 00 00</t>
  </si>
  <si>
    <t>Целевые программы муниципальных образований "Организация временного трудоустройства несовершеннолетних граждан в возрасте от 14 до 18 лет"</t>
  </si>
  <si>
    <t>795 02 00</t>
  </si>
  <si>
    <t>Целевая программа муниципального  образования "Приволжский район" "Обеспечение жильем молодых семей"</t>
  </si>
  <si>
    <t>795 03 00</t>
  </si>
  <si>
    <t>795 04 06</t>
  </si>
  <si>
    <t>795 05 00</t>
  </si>
  <si>
    <t>795 06 00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</si>
  <si>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</si>
  <si>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</si>
  <si>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аппарат, финансируемый за счет субвенции из областного бюджета на содержание административныйх комиссий</t>
  </si>
  <si>
    <t>Центральный аппарат, финансируемый за счет субвенции из областного бюджета на содержание комиссий по делам несовершеннолетних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</si>
  <si>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</si>
  <si>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</si>
  <si>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</si>
  <si>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Обеспечение мероприятий по переселению граждан из аварийного жилищного фонда за счет средств, бюджетов Целевая программа муниципальных образований "Развитие жилищного строительства на территории МО "Приволжский район" на 2006-2010г.г Подпрограмма "Переселение граждан из ветхого и аварийного жилого фонда" </t>
  </si>
  <si>
    <t>Федеральная целевая программа "Социальное развитие села  до 2012 года"</t>
  </si>
  <si>
    <t>Субвенции на выплату субсидий на поддержку сельскохозяйственного производтсва (областные средства)</t>
  </si>
  <si>
    <t>260 88 02</t>
  </si>
  <si>
    <t>Субсидия на возмещение процентов по инвест.кредитам</t>
  </si>
  <si>
    <t>260 01 01</t>
  </si>
  <si>
    <t>Субсидии на возмещение процентов ЛПХ</t>
  </si>
  <si>
    <t>260 02 00</t>
  </si>
  <si>
    <t>Субсидии на возмещение процентов ЛПХ по кредитам 2005-2010</t>
  </si>
  <si>
    <t>260 02 01</t>
  </si>
  <si>
    <t>Субсидии на возмещение процентов по краткосрочным кредитам</t>
  </si>
  <si>
    <t xml:space="preserve">260 14 01 </t>
  </si>
  <si>
    <t>Бюджетные инвестиции в объекты капитального строительства собственности муниципальных образований</t>
  </si>
  <si>
    <t>Дотация на выравнивание уровня бюджетной обеспеченности поселений</t>
  </si>
  <si>
    <t>Региональная целевая программа "Молодежь Астраханской области на 2006-2009 год</t>
  </si>
  <si>
    <t>522 03 00</t>
  </si>
  <si>
    <t>Развитие культуры и культурного наследия Астраханской области</t>
  </si>
  <si>
    <t>Целевые муниципальные программы в отрасли здравоохранения</t>
  </si>
  <si>
    <t>795 04 00</t>
  </si>
  <si>
    <t xml:space="preserve">Программа "Сахарный диабет" </t>
  </si>
  <si>
    <t>795 04 01</t>
  </si>
  <si>
    <t>Программа "Туберкулез"</t>
  </si>
  <si>
    <t>795 04 02</t>
  </si>
  <si>
    <t>Программа "Профилактика внутрибольничных инфекций"</t>
  </si>
  <si>
    <t>795 04 03</t>
  </si>
  <si>
    <t>Программа "Вакцинопрофилактика"</t>
  </si>
  <si>
    <t>795 04 04</t>
  </si>
  <si>
    <t>Программа "Антиспид"</t>
  </si>
  <si>
    <t>795 04 05</t>
  </si>
  <si>
    <t>Программа "Профилактика и лечение артериальной гипертонии"</t>
  </si>
  <si>
    <t>Целевые программы муниципальных образований "Развитие дорожного хозяйства"</t>
  </si>
  <si>
    <t>Целевая программа муниципального образования "Приволжский район" "Поддержка малого и среднего предпринимательства"</t>
  </si>
  <si>
    <t>Приложение 6</t>
  </si>
  <si>
    <t>Бюджет 2009 год</t>
  </si>
  <si>
    <t>Бюджет 2010 год</t>
  </si>
  <si>
    <t>Бюджет 2011 год</t>
  </si>
  <si>
    <t>Субсидии юридическим лицам</t>
  </si>
  <si>
    <t>Прочие дотации</t>
  </si>
  <si>
    <t>Фонд финансовой поддержки</t>
  </si>
  <si>
    <t>Фонд компенсаций</t>
  </si>
  <si>
    <t>Фонд софинансирования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</si>
  <si>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</si>
  <si>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</si>
  <si>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</si>
  <si>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Иные межбюджетные трансферты</t>
  </si>
  <si>
    <t>Иные субсидии</t>
  </si>
  <si>
    <t>Выполнение функций органами местного самоуправления</t>
  </si>
  <si>
    <t>Приложение 7</t>
  </si>
  <si>
    <t>Приложение 8</t>
  </si>
  <si>
    <t>от 13.11.2008г.                               № 47</t>
  </si>
  <si>
    <t xml:space="preserve">Расходы районного бюджета на 2009-2011 годы по разделу "Общегосударственные вопросы"   по целевым статьям и видам расходов функциональной классификации расходов бюджетов </t>
  </si>
  <si>
    <t>Код администратора</t>
  </si>
  <si>
    <t>Код вида расходов</t>
  </si>
  <si>
    <t>Администарция муниципального образования "приволжский район"</t>
  </si>
  <si>
    <t>Финансовое управление муниципального образования "Приволжский район"</t>
  </si>
  <si>
    <t>Администрация муниципального образования "Приволжский район"</t>
  </si>
  <si>
    <t xml:space="preserve">  </t>
  </si>
  <si>
    <t>Отдел службы заказчика ЖКУ администрации муниципального образования "Приволжский район"</t>
  </si>
  <si>
    <t>Комитет по управлению муниципальным имуществом муниципального образования "Приволжский район"</t>
  </si>
  <si>
    <t>Приложение 10</t>
  </si>
  <si>
    <t>к решению Совета МО "Приволжский район"</t>
  </si>
  <si>
    <t xml:space="preserve">Расходы районного бюджета на 2009-2011 годы по разделу "Национальная экономика"  по целевым статьям и видам расходов функциональной классификации расходов бюджетов </t>
  </si>
  <si>
    <t>Код экономической классификации расходов</t>
  </si>
  <si>
    <t>Комитет по делам семьи, детства и молодежи администрации муниципального образования "Приволжский район"</t>
  </si>
  <si>
    <t>т</t>
  </si>
  <si>
    <t>Приобретение услуг</t>
  </si>
  <si>
    <t>220</t>
  </si>
  <si>
    <t>Прочие услуги</t>
  </si>
  <si>
    <t>226</t>
  </si>
  <si>
    <t>Управление сельского хозяйства администрации муниципального образования "Приволжский район"</t>
  </si>
  <si>
    <t>910</t>
  </si>
  <si>
    <t>Оплата труда и начисления на оплату труда</t>
  </si>
  <si>
    <t xml:space="preserve">Заработная плата 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</si>
  <si>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</si>
  <si>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</si>
  <si>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</si>
  <si>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</si>
  <si>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</si>
  <si>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</si>
  <si>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</si>
  <si>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</si>
  <si>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</si>
  <si>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</si>
  <si>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от    13.11.2008г.                            № 47</t>
  </si>
  <si>
    <t>Ведомственная структура расходов районного бюджета на 2009-2011 г.г.</t>
  </si>
  <si>
    <t>ВСЕГО РАСХОДОВ</t>
  </si>
  <si>
    <t>0502.</t>
  </si>
  <si>
    <t>ФЦП "Социальное развитие села до 2012 года"</t>
  </si>
  <si>
    <t>100.11.00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</si>
  <si>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</si>
  <si>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Региональная целевая программа</t>
  </si>
  <si>
    <t>Выполнение функций государственными органами</t>
  </si>
  <si>
    <t>0100.</t>
  </si>
  <si>
    <t>0106.</t>
  </si>
  <si>
    <t>516 01 00</t>
  </si>
  <si>
    <t>018.</t>
  </si>
  <si>
    <t>Руководство и управление в сфере установленных функций</t>
  </si>
  <si>
    <t>001 00 00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</si>
  <si>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(почетные граждане)</t>
  </si>
  <si>
    <t>Предупреждение и ликвидация последствий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</si>
  <si>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</si>
  <si>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014.</t>
  </si>
  <si>
    <t>Мероприятия в области коммунального хозяйства</t>
  </si>
  <si>
    <t>Здравоохранение, физическая культура и спорт</t>
  </si>
  <si>
    <t>Выполнение функций подведомственными учреждениями</t>
  </si>
  <si>
    <t>001.</t>
  </si>
  <si>
    <t>Социальная помощь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</si>
  <si>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(федеральные средства)</t>
  </si>
  <si>
    <t>0801.</t>
  </si>
  <si>
    <t>Муниципальное учреждение культуры "Приволжская центральная межпоселенческая библиотека"</t>
  </si>
  <si>
    <t>Приволжская ЦРБ</t>
  </si>
  <si>
    <t>"Приложение 5</t>
  </si>
  <si>
    <t>от 13.11.2008г. № 47</t>
  </si>
  <si>
    <t>005</t>
  </si>
  <si>
    <t>007</t>
  </si>
  <si>
    <t>008</t>
  </si>
  <si>
    <t>009</t>
  </si>
  <si>
    <t>010</t>
  </si>
  <si>
    <t>013</t>
  </si>
  <si>
    <t>014</t>
  </si>
  <si>
    <t>020</t>
  </si>
  <si>
    <t>017</t>
  </si>
  <si>
    <t>018</t>
  </si>
  <si>
    <t>0700.</t>
  </si>
  <si>
    <t>0702.</t>
  </si>
  <si>
    <t>0114.</t>
  </si>
  <si>
    <t>0111.</t>
  </si>
  <si>
    <t>0300.</t>
  </si>
  <si>
    <t>0309.</t>
  </si>
  <si>
    <t>0500.</t>
  </si>
  <si>
    <t>0505.</t>
  </si>
  <si>
    <t>0701.</t>
  </si>
  <si>
    <t>0800.</t>
  </si>
  <si>
    <t>0900.</t>
  </si>
  <si>
    <t>0707.</t>
  </si>
  <si>
    <t>0709.</t>
  </si>
  <si>
    <t>099</t>
  </si>
  <si>
    <t>012</t>
  </si>
  <si>
    <t>"Приложение 7</t>
  </si>
  <si>
    <t>0122</t>
  </si>
  <si>
    <t>"Приложение 8</t>
  </si>
  <si>
    <t>013.</t>
  </si>
  <si>
    <t>от   13.11.2008г.  № 47</t>
  </si>
  <si>
    <t>"Приложение 10</t>
  </si>
  <si>
    <t xml:space="preserve">Расходы районного бюджета на 2009-2011 годы по разделу "Образование"по целевым статьям и видам расходов функциональной классификации расходов бюджетов </t>
  </si>
  <si>
    <t xml:space="preserve"> к решению Совета МО "Приволжский район"</t>
  </si>
  <si>
    <t xml:space="preserve">  от  13.11.2008г. № 47</t>
  </si>
  <si>
    <t>Увеличение стоимости основных средств</t>
  </si>
  <si>
    <t>Увеличение стоимости материальных запасов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</si>
  <si>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</si>
  <si>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006</t>
  </si>
  <si>
    <t>Безвозмездные и безвозвратные перечисления организациям</t>
  </si>
  <si>
    <t>240</t>
  </si>
  <si>
    <t>Безвозмездные и безвозвратные перечисления организациям, за исключением государственных и муниципальных организаций</t>
  </si>
  <si>
    <t>242</t>
  </si>
  <si>
    <t>Субсидии на возмещение части затрат на уплату процентов по кредитам, полученным в российских кредитных организациях, и займам, полченным в сельскохозяйственных кредитных потребительских  кооперативах в 2007-2009 годах на срок до одного года, сельскохозяйственным товаропроизводителям, организациям агропромышленного комплекса, независимо от их организационно-правовоых форм, крестьянским (фермерским хозяйствам и организациям потребительской кооперации (федеральные средства).</t>
  </si>
  <si>
    <t>260 14 01</t>
  </si>
  <si>
    <t>Другие вопросы в облсти национальной экономики</t>
  </si>
  <si>
    <t>0412</t>
  </si>
  <si>
    <t>500</t>
  </si>
  <si>
    <t>Субсидии на возмещение части затрат на уплату процентов по кредитам, полученным в российских кредитных организациях, и займам, полченным в сельскохозяйственных кредитных потребительских 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до 8 лет (федеральный бюджет)</t>
  </si>
  <si>
    <t>Поддержка элитного семеноводства (федеральный бюджет)</t>
  </si>
  <si>
    <t>260 07 01</t>
  </si>
  <si>
    <t>Поддержка элитного овцеводства (федеральный бюджет)</t>
  </si>
  <si>
    <t>260 06 01</t>
  </si>
  <si>
    <t>Поддержка северного оленеводства и табунного коневодства (федеральный бюджет)</t>
  </si>
  <si>
    <t>260 12 01</t>
  </si>
  <si>
    <t>Закладка и уход за многолетними насаждениями (федеральный бюджет)</t>
  </si>
  <si>
    <t>260 10 01</t>
  </si>
  <si>
    <t>304</t>
  </si>
  <si>
    <t>200</t>
  </si>
  <si>
    <t>300</t>
  </si>
  <si>
    <t>310</t>
  </si>
  <si>
    <t>Приложение 9</t>
  </si>
  <si>
    <t>Приложение 12</t>
  </si>
  <si>
    <t>Отдел образования администрации муниципального образования "Приволжский район"</t>
  </si>
  <si>
    <t>901</t>
  </si>
  <si>
    <t>001</t>
  </si>
  <si>
    <t>907</t>
  </si>
  <si>
    <t>305</t>
  </si>
  <si>
    <t>Обеспечение деятельности подведомственных учреждений за счет субвенциии из областного бюджета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</si>
  <si>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307</t>
  </si>
  <si>
    <t>Санаторно-лесная школа</t>
  </si>
  <si>
    <t>909</t>
  </si>
  <si>
    <t>523 30 00</t>
  </si>
  <si>
    <t>Детская школа искусств</t>
  </si>
  <si>
    <t>906</t>
  </si>
  <si>
    <t xml:space="preserve">0702 </t>
  </si>
  <si>
    <t xml:space="preserve">307 </t>
  </si>
  <si>
    <t>ДСНТ ДОД "Мирас"</t>
  </si>
  <si>
    <t>908</t>
  </si>
  <si>
    <t>210</t>
  </si>
  <si>
    <t>211</t>
  </si>
  <si>
    <t>213</t>
  </si>
  <si>
    <t>524 30 00</t>
  </si>
  <si>
    <t>525 30 00</t>
  </si>
  <si>
    <t>340</t>
  </si>
  <si>
    <t>Комитет по делам семьи, детства и молодежи</t>
  </si>
  <si>
    <t>911</t>
  </si>
  <si>
    <t>221</t>
  </si>
  <si>
    <t>Приложение 24</t>
  </si>
  <si>
    <t>от  13.11.2008г.    № 47</t>
  </si>
  <si>
    <t xml:space="preserve">Перечень муниципальных целевых программ,  финансируемых </t>
  </si>
  <si>
    <t>в 2009-2011 г.г. за счет средств местного бюджета</t>
  </si>
  <si>
    <t>Наименование</t>
  </si>
  <si>
    <t>Ответственный за реализацию программ и мероприятий</t>
  </si>
  <si>
    <t>Код целелвй статьи</t>
  </si>
  <si>
    <t>Общий объем финансирования на 2009 год тыс.руб.</t>
  </si>
  <si>
    <t>Принятый объем финансирования на 2009 год тыс.руб.</t>
  </si>
  <si>
    <t>Общий объем финансирования на 2010 год тыс.руб.</t>
  </si>
  <si>
    <t>Общий объем финансирования на 2011 год тыс.руб.</t>
  </si>
  <si>
    <t>Публичная библиотека - центр правовой информации</t>
  </si>
  <si>
    <t>О801</t>
  </si>
  <si>
    <t>в счет общих ассигнований по бюджету</t>
  </si>
  <si>
    <t>5. Программа мер по реализации молодежной и семеной политики</t>
  </si>
  <si>
    <t>О707</t>
  </si>
  <si>
    <t xml:space="preserve"> Программа трудоустройства несовершеннолетних граждан на временные работы</t>
  </si>
  <si>
    <t>Программа профилактики правонарушений на 2006-2009г.г.</t>
  </si>
  <si>
    <t>Приволжский РОВД</t>
  </si>
  <si>
    <t>О302</t>
  </si>
  <si>
    <t xml:space="preserve"> Программа "Обеспечение жильем молодых семей"</t>
  </si>
  <si>
    <t>МУЗ "Приволжская центральная районная больница"</t>
  </si>
  <si>
    <t>0901.</t>
  </si>
  <si>
    <t xml:space="preserve">Целевая программа поддержки малого и среднего предпринимательства </t>
  </si>
  <si>
    <t>ИТОГО</t>
  </si>
  <si>
    <t>Приложение 11</t>
  </si>
  <si>
    <t>"Приложение  26</t>
  </si>
  <si>
    <t>от 13.11.2008 № 47</t>
  </si>
  <si>
    <t>Структура муниципального долга МО "Приволжский район" на 2009-2011 годы</t>
  </si>
  <si>
    <t>ожидаемая величина муниципального долга на 01.01.2009г.</t>
  </si>
  <si>
    <t>объем привлечения в 2009 году</t>
  </si>
  <si>
    <t>объем погашения в 2009 г</t>
  </si>
  <si>
    <t>планируемая величина муниципального долга на 01.01.2010г.</t>
  </si>
  <si>
    <t>ожидаемая величина муниципального долга на 01.01.2010г.</t>
  </si>
  <si>
    <t>объем привлечения в 2010 году</t>
  </si>
  <si>
    <t>объем погашения в 2010 г</t>
  </si>
  <si>
    <t>планируемая величина муниципального долга на 01.01.2011г.</t>
  </si>
  <si>
    <t>ожидаемая величина муниципального долга на 01.01.2011г.</t>
  </si>
  <si>
    <t>объем привлечения в 2011 году</t>
  </si>
  <si>
    <t>объем погашения в 2011 г</t>
  </si>
  <si>
    <t>планируемая величина муниципального долга на 01.01.2012г.</t>
  </si>
  <si>
    <t>I</t>
  </si>
  <si>
    <t>Муниципальные займы, осуществляемые путем выпуска муниципальных ценных бумаг от имени муниципального образования</t>
  </si>
  <si>
    <t xml:space="preserve"> Итого по разделу I</t>
  </si>
  <si>
    <t>II</t>
  </si>
  <si>
    <t>Кредиты полученные в коммерческих банках</t>
  </si>
  <si>
    <t xml:space="preserve"> Предполагаемые кредиты в текущем году для покрытия временного кассового разрыва </t>
  </si>
  <si>
    <t>Итого по разделу  II</t>
  </si>
  <si>
    <t>III</t>
  </si>
  <si>
    <t>Бюджетные кредиты (ссуды) полученные из вышестоящего бюджета</t>
  </si>
  <si>
    <t>Соглашения от 21.01.2003 №2/1, №2/2, № 2/3</t>
  </si>
  <si>
    <t>Итого по разделу III</t>
  </si>
  <si>
    <t>IV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</si>
  <si>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</t>
  </si>
  <si>
    <t>Итого по разделу IV</t>
  </si>
  <si>
    <t>"Приложение  27</t>
  </si>
  <si>
    <t>от 13.11.2008  № 47</t>
  </si>
  <si>
    <t>Программа внутренних муниципальных заимствований на 2009-2011 г.г. по  МО "Приволжский район"</t>
  </si>
  <si>
    <t>Обязательства действующие на 01.01. 2009 года</t>
  </si>
  <si>
    <t>Обязательства действующие на 01.01. 2010 года</t>
  </si>
  <si>
    <t>Обязательства действующие на 01.01. 2011 года</t>
  </si>
  <si>
    <t>1.</t>
  </si>
  <si>
    <t>Централизованные кредиты, полученные предприятиями и организациями АПК в 1992-1994г.г.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</si>
  <si>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 МО "Татаробашмаковский сельсовет" (МУНИЦИПАЛЬНЫЕ НУЖДЫ)</t>
  </si>
  <si>
    <t>Муниципальные гарантии, предоставленные  предприятиям и организациям муниципального образования "Приволжский район" для обеспечения исполнения их обязательств перед третьими лицами МО "Началовский сельсовет" (МУНИЦИПАЛЬНЫЕ НУЖДЫ)</t>
  </si>
  <si>
    <t>Обязательства, планируемые в 2009 году</t>
  </si>
  <si>
    <t>Обязательства, планируемые в 2010 году</t>
  </si>
  <si>
    <t>Обязательства, планируемые в 2011 году</t>
  </si>
  <si>
    <t xml:space="preserve"> Предполагаемые кредиты в текущем году для покрытия временного кассовго разрыва </t>
  </si>
  <si>
    <t>Предполагаемое бюджетные кредиты из вышестоящего бюджета в текущем году</t>
  </si>
  <si>
    <t>ИТОГО ВНУТРЕННИЙ ДОЛГ</t>
  </si>
  <si>
    <t xml:space="preserve"> </t>
  </si>
  <si>
    <t>Приложение 13</t>
  </si>
  <si>
    <t>"Приложение 30</t>
  </si>
  <si>
    <t>к Решению Совета</t>
  </si>
  <si>
    <t>МО "Приволжский район"</t>
  </si>
  <si>
    <t>От 13.11.2008 №  47</t>
  </si>
  <si>
    <t xml:space="preserve">Программа </t>
  </si>
  <si>
    <t>предоставления муниципальных гарантий муниципального образования "Приволжский район" на 2009-2011 годы</t>
  </si>
  <si>
    <t>Цель гарантии</t>
  </si>
  <si>
    <t>Наименование принципала</t>
  </si>
  <si>
    <t>Сумма гарантирования</t>
  </si>
  <si>
    <t>Наличие права регрессного требования</t>
  </si>
  <si>
    <t>Иные условия предоставления муниципальных гарантий</t>
  </si>
  <si>
    <t>общая сумма</t>
  </si>
  <si>
    <t>объем бюджетных ассигнований на исполнение гарантий</t>
  </si>
  <si>
    <t>По заимствованиям муниципальных образований Приволжского района, осуществляемых с целью реализации программы капитального строительства и реконструкции объектов социально-культурной сферы, ЖКХ и инфраструктуры в муниципальных образованиях</t>
  </si>
  <si>
    <t>Муниципальное образование "Началовский сельсовет"</t>
  </si>
  <si>
    <t>есть</t>
  </si>
  <si>
    <t>Муниципальные гарантии не обеспечивают исполнения обязательств по уплате процентов и неустоек (пеней, штрафов)</t>
  </si>
  <si>
    <t>Муниципальное образование "Татробашмаковский сельсовет"</t>
  </si>
  <si>
    <t>По заимствованиям юридическим лицам снабженческо-сбытовой и потребительской кооперации для проведения весенне-полевых работ сельхозтоваропроизводителями Приволжского района</t>
  </si>
  <si>
    <t>Предприятия снабженческо-сбытовой и потребительской кооперации</t>
  </si>
  <si>
    <t>13 000</t>
  </si>
  <si>
    <t>х</t>
  </si>
  <si>
    <t>Приложение 1</t>
  </si>
  <si>
    <t xml:space="preserve">от  30.03.2009 №15 </t>
  </si>
  <si>
    <t>"Приложение 2</t>
  </si>
  <si>
    <t xml:space="preserve">к решению Совета </t>
  </si>
  <si>
    <t>Главные администраторы доходов бюджета</t>
  </si>
  <si>
    <t xml:space="preserve"> муниципального образования  «Приволжский район» на 2009-2011 годы.</t>
  </si>
  <si>
    <t xml:space="preserve">Код бюджетной классификации </t>
  </si>
  <si>
    <t>Наименование главного администратора доходов бюджета</t>
  </si>
  <si>
    <t xml:space="preserve">Российской Федерации </t>
  </si>
  <si>
    <t>Главного администратора доходов</t>
  </si>
  <si>
    <t>Доходов бюджетов района</t>
  </si>
  <si>
    <t>Финансовое управление МО "Приволжский район"</t>
  </si>
  <si>
    <t xml:space="preserve">1 11 07015 05 0000 120 </t>
  </si>
  <si>
    <t>Доходы от перечисления  части 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</si>
  <si>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1 13 03050 05 0000 130 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</si>
  <si>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</si>
  <si>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 xml:space="preserve">1 14 02031 05 0000 410 </t>
  </si>
  <si>
    <t>Доходы от реализации имуществамуниципальных  унитарных   предприятий, созданных муниципальными районами ( в части реализации материальных запасов по указанному имуществу)</t>
  </si>
  <si>
    <t>1 14 02031 05 0000 440</t>
  </si>
  <si>
    <t>Доходы от реализации имуществамуниципальных  унитарных   предприятий, созданных муниципальными районами ( в части реализации основных средств по указанному имуществу)</t>
  </si>
  <si>
    <t>1 15 02050 05 0000 140</t>
  </si>
  <si>
    <t xml:space="preserve">Платежи,    взимаемые     организациями муниципальных районов за выполнение определенных функций </t>
  </si>
  <si>
    <t xml:space="preserve">1 16 18050 05 0000 140   </t>
  </si>
  <si>
    <t>Денежные    взыскания    (штрафы)    за нарушение бюджетного законодательства (в части бюджетов муниципальных районов)</t>
  </si>
  <si>
    <t xml:space="preserve">1 16 21050 05 0000 140   </t>
  </si>
  <si>
    <t>Денежные    взыскания    (штрафы)  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</si>
  <si>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1 16 23050 05 0000 140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</si>
</sst>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u val="single"/>
      <sz val="13"/>
      <name val="Times New Roman"/>
      <family val="1"/>
    </font>
    <font>
      <sz val="13"/>
      <name val="Arial Cyr"/>
      <family val="0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2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 wrapText="1"/>
    </xf>
    <xf numFmtId="2" fontId="6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4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169" fontId="6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6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5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indent="13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2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5;&#1072;&#1090;&#1072;&#1096;&#1072;\&#1041;&#1102;&#1076;&#1078;&#1077;&#1090;%202009\&#1050;&#1053;&#1048;&#1043;&#1040;%202009\&#1059;&#1090;&#1086;&#1095;&#1085;&#1077;&#1085;&#1080;&#1077;%20&#1073;&#1102;&#1076;&#1078;&#1077;&#1090;&#1072;%20&#1074;%202009%20&#1075;&#1086;&#1076;&#1091;\&#1091;&#1090;&#1086;&#1095;&#1085;&#1077;&#1085;&#1080;&#1077;%20&#1084;&#1072;&#1088;&#1090;%2009%20&#1087;&#1086;%20&#1075;&#1072;&#1088;&#1072;&#1085;&#1090;&#1080;&#1080;\&#1041;&#1070;&#1044;&#1046;&#1045;&#1058;%202009,2010,2011%20&#1075;&#1086;&#1076;%20&#1050;&#1053;&#1048;&#1043;&#1040;%20&#1091;&#1090;&#1086;&#1095;&#1085;&#1077;&#1085;&#1080;&#1077;%20&#1092;&#1077;&#1074;&#1088;&#1072;&#1083;&#1100;%202009%20&#1076;&#1083;&#1103;%20&#1057;&#1086;&#1074;&#1077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5;&#1072;&#1090;&#1072;&#1096;&#1072;\&#1041;&#1102;&#1076;&#1078;&#1077;&#1090;%202009\&#1050;&#1053;&#1048;&#1043;&#1040;%202009\&#1041;&#1070;&#1044;&#1046;&#1045;&#1058;%202009,2010,2011%20&#1075;&#1086;&#1076;%20&#1050;&#1053;&#1048;&#104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,"/>
      <sheetName val="20,"/>
      <sheetName val="21.."/>
      <sheetName val="22.."/>
      <sheetName val="23.."/>
      <sheetName val="24.."/>
      <sheetName val="25.."/>
      <sheetName val="26.."/>
      <sheetName val="27.."/>
      <sheetName val="28"/>
      <sheetName val="прил 30"/>
    </sheetNames>
    <sheetDataSet>
      <sheetData sheetId="10">
        <row r="149">
          <cell r="B149" t="str">
            <v>0412</v>
          </cell>
        </row>
        <row r="155">
          <cell r="A155" t="str">
            <v>Целевые программы муниципальных образований "Развитие дорожного хозяйства"</v>
          </cell>
        </row>
      </sheetData>
      <sheetData sheetId="17">
        <row r="30">
          <cell r="A30" t="str">
            <v>Муниципальное учреждение культуры  "Приволжская центральная  межпоселенческая библиотека"</v>
          </cell>
        </row>
        <row r="37">
          <cell r="A37" t="str">
            <v>Комитет по делам семьи, детства и молодежи муниципального образования "Приволжский район"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"/>
      <sheetName val="2"/>
      <sheetName val="3"/>
      <sheetName val="4"/>
      <sheetName val="5"/>
      <sheetName val="6"/>
      <sheetName val="этот лист не нужен"/>
      <sheetName val="7"/>
      <sheetName val="8"/>
      <sheetName val="9"/>
      <sheetName val="10"/>
      <sheetName val="11"/>
      <sheetName val="нет1"/>
      <sheetName val="12"/>
      <sheetName val="13"/>
      <sheetName val="14"/>
      <sheetName val="15"/>
      <sheetName val="16"/>
      <sheetName val="17,"/>
      <sheetName val="20,"/>
      <sheetName val="21.."/>
      <sheetName val="22.."/>
      <sheetName val="23.."/>
      <sheetName val="24.."/>
      <sheetName val="нет"/>
      <sheetName val="25.."/>
      <sheetName val="26.."/>
      <sheetName val="27.."/>
      <sheetName val="28"/>
    </sheetNames>
    <sheetDataSet>
      <sheetData sheetId="3">
        <row r="19">
          <cell r="D19">
            <v>4026.83</v>
          </cell>
          <cell r="G19">
            <v>4776.5</v>
          </cell>
          <cell r="H19">
            <v>5841.8</v>
          </cell>
        </row>
      </sheetData>
      <sheetData sheetId="4">
        <row r="23">
          <cell r="E23">
            <v>536125.0299999999</v>
          </cell>
        </row>
      </sheetData>
      <sheetData sheetId="5">
        <row r="31">
          <cell r="E31">
            <v>536125.03</v>
          </cell>
        </row>
      </sheetData>
      <sheetData sheetId="27">
        <row r="46">
          <cell r="D46">
            <v>5939.029999999999</v>
          </cell>
          <cell r="H46">
            <v>5190.4</v>
          </cell>
          <cell r="L46">
            <v>5841.8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13.00390625" style="38" customWidth="1"/>
    <col min="2" max="2" width="31.625" style="39" customWidth="1"/>
    <col min="3" max="3" width="58.875" style="39" customWidth="1"/>
    <col min="4" max="8" width="0" style="39" hidden="1" customWidth="1"/>
    <col min="9" max="16384" width="9.125" style="39" customWidth="1"/>
  </cols>
  <sheetData>
    <row r="2" ht="16.5">
      <c r="C2" s="78" t="s">
        <v>862</v>
      </c>
    </row>
    <row r="3" ht="16.5">
      <c r="C3" s="78" t="s">
        <v>841</v>
      </c>
    </row>
    <row r="4" ht="16.5">
      <c r="C4" s="78" t="s">
        <v>842</v>
      </c>
    </row>
    <row r="5" ht="16.5">
      <c r="C5" s="78"/>
    </row>
    <row r="6" ht="16.5">
      <c r="C6" s="78" t="s">
        <v>863</v>
      </c>
    </row>
    <row r="7" ht="16.5">
      <c r="C7" s="78"/>
    </row>
    <row r="8" ht="16.5">
      <c r="C8" s="78" t="s">
        <v>864</v>
      </c>
    </row>
    <row r="9" ht="16.5">
      <c r="C9" s="78" t="s">
        <v>865</v>
      </c>
    </row>
    <row r="10" ht="16.5" hidden="1">
      <c r="C10" s="78"/>
    </row>
    <row r="11" ht="16.5" hidden="1">
      <c r="C11" s="78"/>
    </row>
    <row r="12" ht="16.5" hidden="1">
      <c r="C12" s="78"/>
    </row>
    <row r="13" ht="16.5" hidden="1">
      <c r="C13" s="78"/>
    </row>
    <row r="14" ht="16.5" hidden="1">
      <c r="C14" s="78"/>
    </row>
    <row r="15" ht="16.5" hidden="1">
      <c r="C15" s="78"/>
    </row>
    <row r="16" ht="16.5" hidden="1">
      <c r="C16" s="78"/>
    </row>
    <row r="17" ht="16.5">
      <c r="C17" s="78" t="s">
        <v>842</v>
      </c>
    </row>
    <row r="18" ht="16.5">
      <c r="C18" s="78" t="s">
        <v>794</v>
      </c>
    </row>
    <row r="19" ht="16.5" hidden="1">
      <c r="C19" s="79"/>
    </row>
    <row r="20" ht="16.5" hidden="1">
      <c r="C20" s="79"/>
    </row>
    <row r="21" ht="16.5" hidden="1">
      <c r="C21" s="79"/>
    </row>
    <row r="22" ht="16.5" hidden="1">
      <c r="C22" s="79"/>
    </row>
    <row r="23" ht="16.5" hidden="1">
      <c r="C23" s="79"/>
    </row>
    <row r="24" ht="16.5">
      <c r="C24" s="79"/>
    </row>
    <row r="25" spans="1:3" ht="39" customHeight="1">
      <c r="A25" s="144" t="s">
        <v>866</v>
      </c>
      <c r="B25" s="144"/>
      <c r="C25" s="144"/>
    </row>
    <row r="26" spans="1:3" ht="33.75" customHeight="1">
      <c r="A26" s="144" t="s">
        <v>867</v>
      </c>
      <c r="B26" s="144"/>
      <c r="C26" s="144"/>
    </row>
    <row r="27" ht="16.5">
      <c r="B27" s="83"/>
    </row>
    <row r="28" ht="16.5">
      <c r="B28" s="83"/>
    </row>
    <row r="29" spans="1:3" ht="32.25" customHeight="1">
      <c r="A29" s="145" t="s">
        <v>868</v>
      </c>
      <c r="B29" s="146"/>
      <c r="C29" s="147" t="s">
        <v>869</v>
      </c>
    </row>
    <row r="30" spans="1:3" ht="16.5" customHeight="1">
      <c r="A30" s="149" t="s">
        <v>870</v>
      </c>
      <c r="B30" s="150"/>
      <c r="C30" s="147"/>
    </row>
    <row r="31" spans="1:3" ht="85.5" customHeight="1">
      <c r="A31" s="84" t="s">
        <v>871</v>
      </c>
      <c r="B31" s="85" t="s">
        <v>872</v>
      </c>
      <c r="C31" s="148"/>
    </row>
    <row r="32" spans="1:3" ht="16.5">
      <c r="A32" s="43">
        <v>300</v>
      </c>
      <c r="B32" s="43"/>
      <c r="C32" s="81" t="s">
        <v>873</v>
      </c>
    </row>
    <row r="33" spans="1:3" ht="110.25" customHeight="1">
      <c r="A33" s="43">
        <v>300</v>
      </c>
      <c r="B33" s="43" t="s">
        <v>874</v>
      </c>
      <c r="C33" s="80" t="s">
        <v>875</v>
      </c>
    </row>
    <row r="34" spans="1:3" ht="66" customHeight="1">
      <c r="A34" s="43">
        <v>300</v>
      </c>
      <c r="B34" s="43" t="s">
        <v>876</v>
      </c>
      <c r="C34" s="80" t="s">
        <v>877</v>
      </c>
    </row>
    <row r="35" spans="1:3" ht="134.25" customHeight="1" hidden="1">
      <c r="A35" s="43">
        <v>300</v>
      </c>
      <c r="B35" s="43" t="s">
        <v>878</v>
      </c>
      <c r="C35" s="80" t="s">
        <v>879</v>
      </c>
    </row>
    <row r="36" spans="1:3" ht="138.75" customHeight="1" hidden="1">
      <c r="A36" s="43">
        <v>300</v>
      </c>
      <c r="B36" s="43" t="s">
        <v>880</v>
      </c>
      <c r="C36" s="80" t="s">
        <v>881</v>
      </c>
    </row>
    <row r="37" spans="1:3" ht="67.5" customHeight="1">
      <c r="A37" s="43">
        <v>300</v>
      </c>
      <c r="B37" s="81" t="s">
        <v>882</v>
      </c>
      <c r="C37" s="80" t="s">
        <v>883</v>
      </c>
    </row>
    <row r="38" spans="1:3" ht="69" customHeight="1">
      <c r="A38" s="43">
        <v>300</v>
      </c>
      <c r="B38" s="81" t="s">
        <v>884</v>
      </c>
      <c r="C38" s="80" t="s">
        <v>885</v>
      </c>
    </row>
    <row r="39" spans="1:3" ht="99" customHeight="1">
      <c r="A39" s="43">
        <v>300</v>
      </c>
      <c r="B39" s="81" t="s">
        <v>886</v>
      </c>
      <c r="C39" s="80" t="s">
        <v>887</v>
      </c>
    </row>
    <row r="40" spans="1:3" ht="97.5" customHeight="1">
      <c r="A40" s="43">
        <v>300</v>
      </c>
      <c r="B40" s="81" t="s">
        <v>888</v>
      </c>
      <c r="C40" s="80" t="s">
        <v>0</v>
      </c>
    </row>
    <row r="41" spans="1:3" ht="103.5" customHeight="1">
      <c r="A41" s="43">
        <v>300</v>
      </c>
      <c r="B41" s="81" t="s">
        <v>1</v>
      </c>
      <c r="C41" s="80" t="s">
        <v>2</v>
      </c>
    </row>
    <row r="42" spans="1:3" ht="67.5" customHeight="1">
      <c r="A42" s="43">
        <v>300</v>
      </c>
      <c r="B42" s="81" t="s">
        <v>3</v>
      </c>
      <c r="C42" s="80" t="s">
        <v>4</v>
      </c>
    </row>
    <row r="43" spans="1:3" ht="45" customHeight="1">
      <c r="A43" s="43">
        <v>300</v>
      </c>
      <c r="B43" s="81" t="s">
        <v>5</v>
      </c>
      <c r="C43" s="80" t="s">
        <v>6</v>
      </c>
    </row>
    <row r="44" spans="1:3" ht="51" customHeight="1">
      <c r="A44" s="43">
        <v>300</v>
      </c>
      <c r="B44" s="43" t="s">
        <v>7</v>
      </c>
      <c r="C44" s="80" t="s">
        <v>8</v>
      </c>
    </row>
    <row r="45" spans="1:3" ht="138" customHeight="1" hidden="1">
      <c r="A45" s="43">
        <v>300</v>
      </c>
      <c r="B45" s="43" t="s">
        <v>9</v>
      </c>
      <c r="C45" s="80" t="s">
        <v>10</v>
      </c>
    </row>
    <row r="46" spans="1:3" ht="138" customHeight="1" hidden="1">
      <c r="A46" s="43">
        <v>300</v>
      </c>
      <c r="B46" s="43" t="s">
        <v>11</v>
      </c>
      <c r="C46" s="80" t="s">
        <v>12</v>
      </c>
    </row>
    <row r="47" spans="1:3" ht="138" customHeight="1" hidden="1">
      <c r="A47" s="43">
        <v>300</v>
      </c>
      <c r="B47" s="43" t="s">
        <v>13</v>
      </c>
      <c r="C47" s="80" t="s">
        <v>404</v>
      </c>
    </row>
    <row r="48" spans="1:3" ht="138" customHeight="1" hidden="1">
      <c r="A48" s="43">
        <v>300</v>
      </c>
      <c r="B48" s="43" t="s">
        <v>14</v>
      </c>
      <c r="C48" s="80" t="s">
        <v>15</v>
      </c>
    </row>
    <row r="49" spans="1:3" ht="138" customHeight="1">
      <c r="A49" s="43">
        <v>300</v>
      </c>
      <c r="B49" s="43" t="s">
        <v>16</v>
      </c>
      <c r="C49" s="80" t="s">
        <v>17</v>
      </c>
    </row>
    <row r="50" spans="1:3" ht="138" customHeight="1">
      <c r="A50" s="43">
        <v>300</v>
      </c>
      <c r="B50" s="43" t="s">
        <v>18</v>
      </c>
      <c r="C50" s="80" t="s">
        <v>19</v>
      </c>
    </row>
    <row r="51" spans="1:3" ht="40.5" customHeight="1">
      <c r="A51" s="43">
        <v>300</v>
      </c>
      <c r="B51" s="81" t="s">
        <v>20</v>
      </c>
      <c r="C51" s="82" t="s">
        <v>21</v>
      </c>
    </row>
    <row r="52" spans="1:3" ht="73.5" customHeight="1">
      <c r="A52" s="43">
        <v>300</v>
      </c>
      <c r="B52" s="81" t="s">
        <v>22</v>
      </c>
      <c r="C52" s="82" t="s">
        <v>23</v>
      </c>
    </row>
    <row r="53" spans="1:3" ht="69" customHeight="1">
      <c r="A53" s="43">
        <v>300</v>
      </c>
      <c r="B53" s="81" t="s">
        <v>24</v>
      </c>
      <c r="C53" s="82" t="s">
        <v>25</v>
      </c>
    </row>
    <row r="54" spans="1:3" ht="78" customHeight="1">
      <c r="A54" s="43">
        <v>300</v>
      </c>
      <c r="B54" s="81" t="s">
        <v>26</v>
      </c>
      <c r="C54" s="82" t="s">
        <v>27</v>
      </c>
    </row>
    <row r="55" spans="1:3" ht="43.5" customHeight="1">
      <c r="A55" s="43">
        <v>300</v>
      </c>
      <c r="B55" s="81" t="s">
        <v>28</v>
      </c>
      <c r="C55" s="82" t="s">
        <v>29</v>
      </c>
    </row>
    <row r="56" spans="1:3" ht="73.5" customHeight="1">
      <c r="A56" s="43">
        <v>300</v>
      </c>
      <c r="B56" s="81" t="s">
        <v>30</v>
      </c>
      <c r="C56" s="82" t="s">
        <v>32</v>
      </c>
    </row>
    <row r="57" spans="1:3" ht="64.5" customHeight="1">
      <c r="A57" s="43">
        <v>300</v>
      </c>
      <c r="B57" s="81" t="s">
        <v>33</v>
      </c>
      <c r="C57" s="82" t="s">
        <v>34</v>
      </c>
    </row>
    <row r="58" spans="1:3" ht="48" customHeight="1">
      <c r="A58" s="43">
        <v>300</v>
      </c>
      <c r="B58" s="81" t="s">
        <v>35</v>
      </c>
      <c r="C58" s="82" t="s">
        <v>36</v>
      </c>
    </row>
    <row r="59" spans="1:3" ht="96" customHeight="1">
      <c r="A59" s="43">
        <v>300</v>
      </c>
      <c r="B59" s="81" t="s">
        <v>37</v>
      </c>
      <c r="C59" s="82" t="s">
        <v>38</v>
      </c>
    </row>
    <row r="60" spans="1:3" ht="96" customHeight="1">
      <c r="A60" s="43">
        <v>300</v>
      </c>
      <c r="B60" s="81" t="s">
        <v>39</v>
      </c>
      <c r="C60" s="82" t="s">
        <v>40</v>
      </c>
    </row>
    <row r="61" spans="1:3" ht="64.5" customHeight="1">
      <c r="A61" s="43">
        <v>300</v>
      </c>
      <c r="B61" s="81" t="s">
        <v>41</v>
      </c>
      <c r="C61" s="82" t="s">
        <v>42</v>
      </c>
    </row>
    <row r="62" spans="1:3" ht="96.75" customHeight="1">
      <c r="A62" s="43">
        <v>300</v>
      </c>
      <c r="B62" s="81" t="s">
        <v>43</v>
      </c>
      <c r="C62" s="82" t="s">
        <v>44</v>
      </c>
    </row>
    <row r="63" spans="1:3" ht="64.5" customHeight="1">
      <c r="A63" s="43">
        <v>300</v>
      </c>
      <c r="B63" s="81" t="s">
        <v>45</v>
      </c>
      <c r="C63" s="82" t="s">
        <v>46</v>
      </c>
    </row>
    <row r="64" spans="1:3" ht="96" customHeight="1">
      <c r="A64" s="43">
        <v>300</v>
      </c>
      <c r="B64" s="81" t="s">
        <v>47</v>
      </c>
      <c r="C64" s="82" t="s">
        <v>48</v>
      </c>
    </row>
    <row r="65" spans="1:3" ht="72" customHeight="1">
      <c r="A65" s="43">
        <v>300</v>
      </c>
      <c r="B65" s="81" t="s">
        <v>49</v>
      </c>
      <c r="C65" s="82" t="s">
        <v>50</v>
      </c>
    </row>
    <row r="66" spans="1:3" ht="72" customHeight="1">
      <c r="A66" s="43">
        <v>300</v>
      </c>
      <c r="B66" s="81" t="s">
        <v>51</v>
      </c>
      <c r="C66" s="82" t="s">
        <v>52</v>
      </c>
    </row>
    <row r="67" spans="1:3" ht="138" customHeight="1">
      <c r="A67" s="43">
        <v>300</v>
      </c>
      <c r="B67" s="81" t="s">
        <v>53</v>
      </c>
      <c r="C67" s="82" t="s">
        <v>54</v>
      </c>
    </row>
    <row r="68" spans="1:3" ht="70.5" customHeight="1">
      <c r="A68" s="43">
        <v>300</v>
      </c>
      <c r="B68" s="81" t="s">
        <v>55</v>
      </c>
      <c r="C68" s="82" t="s">
        <v>56</v>
      </c>
    </row>
    <row r="69" spans="1:3" ht="66" customHeight="1">
      <c r="A69" s="43">
        <v>300</v>
      </c>
      <c r="B69" s="81" t="s">
        <v>57</v>
      </c>
      <c r="C69" s="82" t="s">
        <v>58</v>
      </c>
    </row>
    <row r="70" spans="1:3" ht="72" customHeight="1">
      <c r="A70" s="43">
        <v>300</v>
      </c>
      <c r="B70" s="81" t="s">
        <v>59</v>
      </c>
      <c r="C70" s="82" t="s">
        <v>60</v>
      </c>
    </row>
    <row r="71" spans="1:3" ht="39" customHeight="1">
      <c r="A71" s="43">
        <v>300</v>
      </c>
      <c r="B71" s="81" t="s">
        <v>61</v>
      </c>
      <c r="C71" s="82" t="s">
        <v>62</v>
      </c>
    </row>
    <row r="72" spans="1:3" ht="72" customHeight="1">
      <c r="A72" s="43">
        <v>300</v>
      </c>
      <c r="B72" s="81" t="s">
        <v>63</v>
      </c>
      <c r="C72" s="82" t="s">
        <v>64</v>
      </c>
    </row>
    <row r="73" spans="1:3" ht="66" customHeight="1">
      <c r="A73" s="43">
        <v>300</v>
      </c>
      <c r="B73" s="81" t="s">
        <v>65</v>
      </c>
      <c r="C73" s="82" t="s">
        <v>66</v>
      </c>
    </row>
    <row r="74" spans="1:3" ht="66" customHeight="1">
      <c r="A74" s="43">
        <v>300</v>
      </c>
      <c r="B74" s="81" t="s">
        <v>67</v>
      </c>
      <c r="C74" s="82" t="s">
        <v>68</v>
      </c>
    </row>
    <row r="75" spans="1:3" ht="103.5" customHeight="1">
      <c r="A75" s="43">
        <v>300</v>
      </c>
      <c r="B75" s="81" t="s">
        <v>69</v>
      </c>
      <c r="C75" s="82" t="s">
        <v>70</v>
      </c>
    </row>
    <row r="76" spans="1:3" ht="66" customHeight="1">
      <c r="A76" s="43">
        <v>300</v>
      </c>
      <c r="B76" s="81" t="s">
        <v>71</v>
      </c>
      <c r="C76" s="82" t="s">
        <v>72</v>
      </c>
    </row>
    <row r="77" spans="1:3" ht="66" customHeight="1">
      <c r="A77" s="43">
        <v>300</v>
      </c>
      <c r="B77" s="81" t="s">
        <v>73</v>
      </c>
      <c r="C77" s="82" t="s">
        <v>74</v>
      </c>
    </row>
    <row r="78" spans="1:3" ht="64.5" customHeight="1">
      <c r="A78" s="43">
        <v>300</v>
      </c>
      <c r="B78" s="81" t="s">
        <v>75</v>
      </c>
      <c r="C78" s="82" t="s">
        <v>76</v>
      </c>
    </row>
    <row r="79" spans="1:3" ht="138" customHeight="1">
      <c r="A79" s="43">
        <v>300</v>
      </c>
      <c r="B79" s="81" t="s">
        <v>77</v>
      </c>
      <c r="C79" s="82" t="s">
        <v>78</v>
      </c>
    </row>
    <row r="80" spans="1:3" ht="138" customHeight="1">
      <c r="A80" s="43">
        <v>300</v>
      </c>
      <c r="B80" s="81" t="s">
        <v>79</v>
      </c>
      <c r="C80" s="82" t="s">
        <v>126</v>
      </c>
    </row>
    <row r="81" spans="1:3" ht="127.5" customHeight="1">
      <c r="A81" s="43">
        <v>300</v>
      </c>
      <c r="B81" s="81" t="s">
        <v>127</v>
      </c>
      <c r="C81" s="82" t="s">
        <v>128</v>
      </c>
    </row>
    <row r="82" spans="1:3" ht="97.5" customHeight="1">
      <c r="A82" s="43">
        <v>300</v>
      </c>
      <c r="B82" s="81" t="s">
        <v>129</v>
      </c>
      <c r="C82" s="82" t="s">
        <v>130</v>
      </c>
    </row>
    <row r="83" spans="1:3" ht="66" customHeight="1">
      <c r="A83" s="43">
        <v>300</v>
      </c>
      <c r="B83" s="81" t="s">
        <v>131</v>
      </c>
      <c r="C83" s="82" t="s">
        <v>132</v>
      </c>
    </row>
    <row r="84" spans="1:3" ht="66" customHeight="1">
      <c r="A84" s="43">
        <v>300</v>
      </c>
      <c r="B84" s="81" t="s">
        <v>133</v>
      </c>
      <c r="C84" s="82" t="s">
        <v>134</v>
      </c>
    </row>
    <row r="85" spans="1:3" ht="138" customHeight="1">
      <c r="A85" s="43">
        <v>300</v>
      </c>
      <c r="B85" s="81" t="s">
        <v>135</v>
      </c>
      <c r="C85" s="82" t="s">
        <v>136</v>
      </c>
    </row>
    <row r="86" spans="1:3" ht="40.5" customHeight="1">
      <c r="A86" s="43">
        <v>300</v>
      </c>
      <c r="B86" s="81" t="s">
        <v>137</v>
      </c>
      <c r="C86" s="82" t="s">
        <v>138</v>
      </c>
    </row>
    <row r="87" spans="1:3" ht="63" customHeight="1">
      <c r="A87" s="43">
        <v>300</v>
      </c>
      <c r="B87" s="81" t="s">
        <v>139</v>
      </c>
      <c r="C87" s="82" t="s">
        <v>140</v>
      </c>
    </row>
    <row r="88" spans="1:3" ht="63" customHeight="1">
      <c r="A88" s="43">
        <v>300</v>
      </c>
      <c r="B88" s="81" t="s">
        <v>141</v>
      </c>
      <c r="C88" s="82" t="s">
        <v>142</v>
      </c>
    </row>
    <row r="89" spans="1:3" ht="60" customHeight="1">
      <c r="A89" s="43">
        <v>300</v>
      </c>
      <c r="B89" s="81" t="s">
        <v>143</v>
      </c>
      <c r="C89" s="82" t="s">
        <v>144</v>
      </c>
    </row>
    <row r="90" spans="1:3" ht="67.5" customHeight="1">
      <c r="A90" s="43">
        <v>300</v>
      </c>
      <c r="B90" s="81" t="s">
        <v>145</v>
      </c>
      <c r="C90" s="82" t="s">
        <v>146</v>
      </c>
    </row>
    <row r="91" spans="1:3" ht="66" customHeight="1">
      <c r="A91" s="43">
        <v>300</v>
      </c>
      <c r="B91" s="81" t="s">
        <v>147</v>
      </c>
      <c r="C91" s="82" t="s">
        <v>148</v>
      </c>
    </row>
    <row r="92" spans="1:3" ht="66" customHeight="1">
      <c r="A92" s="43">
        <v>300</v>
      </c>
      <c r="B92" s="81" t="s">
        <v>149</v>
      </c>
      <c r="C92" s="82" t="s">
        <v>150</v>
      </c>
    </row>
    <row r="93" spans="1:3" ht="94.5" customHeight="1">
      <c r="A93" s="43">
        <v>300</v>
      </c>
      <c r="B93" s="81" t="s">
        <v>151</v>
      </c>
      <c r="C93" s="82" t="s">
        <v>152</v>
      </c>
    </row>
    <row r="94" spans="1:3" ht="64.5" customHeight="1">
      <c r="A94" s="43">
        <v>300</v>
      </c>
      <c r="B94" s="81" t="s">
        <v>153</v>
      </c>
      <c r="C94" s="82" t="s">
        <v>154</v>
      </c>
    </row>
    <row r="95" spans="1:3" ht="67.5" customHeight="1">
      <c r="A95" s="43">
        <v>300</v>
      </c>
      <c r="B95" s="81" t="s">
        <v>155</v>
      </c>
      <c r="C95" s="82" t="s">
        <v>156</v>
      </c>
    </row>
    <row r="96" spans="1:3" ht="93" customHeight="1">
      <c r="A96" s="43">
        <v>300</v>
      </c>
      <c r="B96" s="81" t="s">
        <v>157</v>
      </c>
      <c r="C96" s="82" t="s">
        <v>158</v>
      </c>
    </row>
    <row r="97" spans="1:3" ht="97.5" customHeight="1">
      <c r="A97" s="43">
        <v>300</v>
      </c>
      <c r="B97" s="81" t="s">
        <v>159</v>
      </c>
      <c r="C97" s="82" t="s">
        <v>160</v>
      </c>
    </row>
    <row r="98" spans="1:3" ht="100.5" customHeight="1">
      <c r="A98" s="43">
        <v>300</v>
      </c>
      <c r="B98" s="81" t="s">
        <v>161</v>
      </c>
      <c r="C98" s="82" t="s">
        <v>162</v>
      </c>
    </row>
    <row r="99" spans="1:3" ht="67.5" customHeight="1">
      <c r="A99" s="43">
        <v>300</v>
      </c>
      <c r="B99" s="81" t="s">
        <v>163</v>
      </c>
      <c r="C99" s="82" t="s">
        <v>164</v>
      </c>
    </row>
    <row r="100" spans="1:3" ht="43.5" customHeight="1">
      <c r="A100" s="43">
        <v>300</v>
      </c>
      <c r="B100" s="81" t="s">
        <v>165</v>
      </c>
      <c r="C100" s="82" t="s">
        <v>166</v>
      </c>
    </row>
    <row r="101" spans="1:3" ht="67.5" customHeight="1">
      <c r="A101" s="43">
        <v>300</v>
      </c>
      <c r="B101" s="81" t="s">
        <v>167</v>
      </c>
      <c r="C101" s="82" t="s">
        <v>168</v>
      </c>
    </row>
    <row r="102" spans="1:3" ht="66" customHeight="1">
      <c r="A102" s="43">
        <v>300</v>
      </c>
      <c r="B102" s="81" t="s">
        <v>169</v>
      </c>
      <c r="C102" s="82" t="s">
        <v>170</v>
      </c>
    </row>
    <row r="103" spans="1:3" ht="70.5" customHeight="1">
      <c r="A103" s="43">
        <v>300</v>
      </c>
      <c r="B103" s="81" t="s">
        <v>171</v>
      </c>
      <c r="C103" s="82" t="s">
        <v>172</v>
      </c>
    </row>
    <row r="104" spans="1:3" ht="73.5" customHeight="1">
      <c r="A104" s="43">
        <v>300</v>
      </c>
      <c r="B104" s="81" t="s">
        <v>173</v>
      </c>
      <c r="C104" s="82" t="s">
        <v>174</v>
      </c>
    </row>
    <row r="105" spans="1:3" ht="73.5" customHeight="1">
      <c r="A105" s="43">
        <v>300</v>
      </c>
      <c r="B105" s="81" t="s">
        <v>175</v>
      </c>
      <c r="C105" s="82" t="s">
        <v>176</v>
      </c>
    </row>
    <row r="106" spans="1:3" ht="64.5" customHeight="1">
      <c r="A106" s="43">
        <v>300</v>
      </c>
      <c r="B106" s="81" t="s">
        <v>177</v>
      </c>
      <c r="C106" s="82" t="s">
        <v>178</v>
      </c>
    </row>
    <row r="107" spans="1:3" ht="69" customHeight="1">
      <c r="A107" s="43">
        <v>300</v>
      </c>
      <c r="B107" s="81" t="s">
        <v>179</v>
      </c>
      <c r="C107" s="82" t="s">
        <v>180</v>
      </c>
    </row>
    <row r="108" spans="1:3" ht="103.5" customHeight="1">
      <c r="A108" s="43">
        <v>300</v>
      </c>
      <c r="B108" s="81" t="s">
        <v>181</v>
      </c>
      <c r="C108" s="82" t="s">
        <v>182</v>
      </c>
    </row>
    <row r="109" spans="1:3" ht="100.5" customHeight="1">
      <c r="A109" s="43">
        <v>300</v>
      </c>
      <c r="B109" s="81" t="s">
        <v>183</v>
      </c>
      <c r="C109" s="82" t="s">
        <v>184</v>
      </c>
    </row>
    <row r="110" spans="1:3" ht="69" customHeight="1">
      <c r="A110" s="43">
        <v>300</v>
      </c>
      <c r="B110" s="81" t="s">
        <v>185</v>
      </c>
      <c r="C110" s="82" t="s">
        <v>186</v>
      </c>
    </row>
    <row r="111" spans="1:3" ht="69" customHeight="1">
      <c r="A111" s="43">
        <v>300</v>
      </c>
      <c r="B111" s="81" t="s">
        <v>187</v>
      </c>
      <c r="C111" s="82" t="s">
        <v>188</v>
      </c>
    </row>
    <row r="112" spans="1:3" ht="93" customHeight="1">
      <c r="A112" s="43">
        <v>300</v>
      </c>
      <c r="B112" s="81" t="s">
        <v>189</v>
      </c>
      <c r="C112" s="82" t="s">
        <v>190</v>
      </c>
    </row>
    <row r="113" spans="1:3" ht="223.5" customHeight="1">
      <c r="A113" s="43">
        <v>300</v>
      </c>
      <c r="B113" s="81" t="s">
        <v>191</v>
      </c>
      <c r="C113" s="82" t="s">
        <v>192</v>
      </c>
    </row>
    <row r="114" spans="1:3" ht="36" customHeight="1">
      <c r="A114" s="43">
        <v>300</v>
      </c>
      <c r="B114" s="81" t="s">
        <v>193</v>
      </c>
      <c r="C114" s="82" t="s">
        <v>194</v>
      </c>
    </row>
    <row r="115" spans="1:3" ht="138" customHeight="1">
      <c r="A115" s="43">
        <v>300</v>
      </c>
      <c r="B115" s="81" t="s">
        <v>195</v>
      </c>
      <c r="C115" s="82" t="s">
        <v>196</v>
      </c>
    </row>
    <row r="116" spans="1:3" ht="37.5" customHeight="1">
      <c r="A116" s="43">
        <v>300</v>
      </c>
      <c r="B116" s="81" t="s">
        <v>197</v>
      </c>
      <c r="C116" s="82" t="s">
        <v>198</v>
      </c>
    </row>
    <row r="117" spans="1:3" ht="37.5" customHeight="1">
      <c r="A117" s="43">
        <v>300</v>
      </c>
      <c r="B117" s="81" t="s">
        <v>199</v>
      </c>
      <c r="C117" s="82" t="s">
        <v>200</v>
      </c>
    </row>
    <row r="118" spans="1:3" ht="138" customHeight="1">
      <c r="A118" s="43">
        <v>300</v>
      </c>
      <c r="B118" s="81" t="s">
        <v>201</v>
      </c>
      <c r="C118" s="82" t="s">
        <v>202</v>
      </c>
    </row>
    <row r="119" spans="1:3" ht="40.5" customHeight="1">
      <c r="A119" s="43">
        <v>300</v>
      </c>
      <c r="B119" s="81" t="s">
        <v>203</v>
      </c>
      <c r="C119" s="82" t="s">
        <v>204</v>
      </c>
    </row>
    <row r="120" spans="1:3" ht="67.5" customHeight="1">
      <c r="A120" s="43">
        <v>300</v>
      </c>
      <c r="B120" s="81" t="s">
        <v>205</v>
      </c>
      <c r="C120" s="82" t="s">
        <v>206</v>
      </c>
    </row>
    <row r="121" spans="1:3" ht="94.5" customHeight="1">
      <c r="A121" s="43">
        <v>300</v>
      </c>
      <c r="B121" s="81" t="s">
        <v>207</v>
      </c>
      <c r="C121" s="82" t="s">
        <v>208</v>
      </c>
    </row>
    <row r="122" spans="1:3" ht="165.75" customHeight="1">
      <c r="A122" s="43">
        <v>300</v>
      </c>
      <c r="B122" s="81" t="s">
        <v>209</v>
      </c>
      <c r="C122" s="82" t="s">
        <v>210</v>
      </c>
    </row>
    <row r="123" spans="1:3" ht="67.5" customHeight="1">
      <c r="A123" s="43">
        <v>300</v>
      </c>
      <c r="B123" s="81" t="s">
        <v>211</v>
      </c>
      <c r="C123" s="82" t="s">
        <v>212</v>
      </c>
    </row>
    <row r="124" spans="1:3" ht="31.5" customHeight="1">
      <c r="A124" s="43">
        <v>300</v>
      </c>
      <c r="B124" s="81" t="s">
        <v>213</v>
      </c>
      <c r="C124" s="82" t="s">
        <v>214</v>
      </c>
    </row>
    <row r="125" spans="1:3" ht="228" customHeight="1">
      <c r="A125" s="43">
        <v>300</v>
      </c>
      <c r="B125" s="81" t="s">
        <v>215</v>
      </c>
      <c r="C125" s="82" t="s">
        <v>216</v>
      </c>
    </row>
    <row r="126" spans="1:3" ht="223.5" customHeight="1">
      <c r="A126" s="43">
        <v>300</v>
      </c>
      <c r="B126" s="81" t="s">
        <v>217</v>
      </c>
      <c r="C126" s="82" t="s">
        <v>218</v>
      </c>
    </row>
    <row r="127" spans="1:3" ht="165" customHeight="1">
      <c r="A127" s="43">
        <v>300</v>
      </c>
      <c r="B127" s="81" t="s">
        <v>219</v>
      </c>
      <c r="C127" s="82" t="s">
        <v>220</v>
      </c>
    </row>
    <row r="128" spans="1:3" ht="69" customHeight="1">
      <c r="A128" s="43">
        <v>300</v>
      </c>
      <c r="B128" s="81" t="s">
        <v>221</v>
      </c>
      <c r="C128" s="82" t="s">
        <v>222</v>
      </c>
    </row>
    <row r="129" spans="1:3" ht="64.5" customHeight="1">
      <c r="A129" s="43">
        <v>300</v>
      </c>
      <c r="B129" s="81" t="s">
        <v>223</v>
      </c>
      <c r="C129" s="82" t="s">
        <v>224</v>
      </c>
    </row>
    <row r="130" spans="1:3" ht="40.5" customHeight="1">
      <c r="A130" s="43">
        <v>300</v>
      </c>
      <c r="B130" s="81" t="s">
        <v>225</v>
      </c>
      <c r="C130" s="82" t="s">
        <v>226</v>
      </c>
    </row>
    <row r="131" spans="1:3" ht="97.5" customHeight="1">
      <c r="A131" s="43">
        <v>300</v>
      </c>
      <c r="B131" s="81" t="s">
        <v>227</v>
      </c>
      <c r="C131" s="82" t="s">
        <v>228</v>
      </c>
    </row>
    <row r="132" spans="1:3" ht="102" customHeight="1">
      <c r="A132" s="43">
        <v>300</v>
      </c>
      <c r="B132" s="81" t="s">
        <v>229</v>
      </c>
      <c r="C132" s="82" t="s">
        <v>230</v>
      </c>
    </row>
    <row r="133" spans="1:3" ht="43.5" customHeight="1">
      <c r="A133" s="43">
        <v>300</v>
      </c>
      <c r="B133" s="81" t="s">
        <v>231</v>
      </c>
      <c r="C133" s="82" t="s">
        <v>232</v>
      </c>
    </row>
    <row r="134" spans="1:3" ht="64.5" customHeight="1">
      <c r="A134" s="43">
        <v>300</v>
      </c>
      <c r="B134" s="81" t="s">
        <v>233</v>
      </c>
      <c r="C134" s="82" t="s">
        <v>234</v>
      </c>
    </row>
    <row r="135" spans="1:3" ht="129" customHeight="1">
      <c r="A135" s="43">
        <v>300</v>
      </c>
      <c r="B135" s="81" t="s">
        <v>235</v>
      </c>
      <c r="C135" s="82" t="s">
        <v>236</v>
      </c>
    </row>
    <row r="136" spans="1:3" ht="66" customHeight="1">
      <c r="A136" s="43">
        <v>300</v>
      </c>
      <c r="B136" s="81" t="s">
        <v>237</v>
      </c>
      <c r="C136" s="82" t="s">
        <v>238</v>
      </c>
    </row>
    <row r="137" spans="1:3" ht="100.5" customHeight="1">
      <c r="A137" s="43">
        <v>300</v>
      </c>
      <c r="B137" s="81" t="s">
        <v>239</v>
      </c>
      <c r="C137" s="82" t="s">
        <v>240</v>
      </c>
    </row>
    <row r="138" spans="1:3" ht="69" customHeight="1">
      <c r="A138" s="43">
        <v>300</v>
      </c>
      <c r="B138" s="81" t="s">
        <v>241</v>
      </c>
      <c r="C138" s="82" t="s">
        <v>242</v>
      </c>
    </row>
    <row r="139" spans="1:3" ht="64.5" customHeight="1">
      <c r="A139" s="43">
        <v>300</v>
      </c>
      <c r="B139" s="81" t="s">
        <v>243</v>
      </c>
      <c r="C139" s="82" t="s">
        <v>244</v>
      </c>
    </row>
    <row r="140" spans="1:3" ht="34.5" customHeight="1">
      <c r="A140" s="43">
        <v>300</v>
      </c>
      <c r="B140" s="81" t="s">
        <v>245</v>
      </c>
      <c r="C140" s="82" t="s">
        <v>246</v>
      </c>
    </row>
    <row r="141" spans="1:3" ht="63" customHeight="1">
      <c r="A141" s="43">
        <v>300</v>
      </c>
      <c r="B141" s="81" t="s">
        <v>247</v>
      </c>
      <c r="C141" s="82" t="s">
        <v>248</v>
      </c>
    </row>
    <row r="142" spans="1:3" ht="138" customHeight="1">
      <c r="A142" s="43">
        <v>300</v>
      </c>
      <c r="B142" s="81" t="s">
        <v>249</v>
      </c>
      <c r="C142" s="82" t="s">
        <v>250</v>
      </c>
    </row>
    <row r="143" spans="1:3" ht="94.5" customHeight="1">
      <c r="A143" s="43">
        <v>300</v>
      </c>
      <c r="B143" s="81" t="s">
        <v>251</v>
      </c>
      <c r="C143" s="82" t="s">
        <v>252</v>
      </c>
    </row>
    <row r="144" spans="1:3" ht="94.5" customHeight="1">
      <c r="A144" s="43">
        <v>300</v>
      </c>
      <c r="B144" s="81" t="s">
        <v>253</v>
      </c>
      <c r="C144" s="82" t="s">
        <v>254</v>
      </c>
    </row>
    <row r="145" spans="1:3" ht="97.5" customHeight="1">
      <c r="A145" s="43">
        <v>300</v>
      </c>
      <c r="B145" s="81" t="s">
        <v>255</v>
      </c>
      <c r="C145" s="82" t="s">
        <v>256</v>
      </c>
    </row>
    <row r="146" spans="1:3" ht="45" customHeight="1">
      <c r="A146" s="43">
        <v>300</v>
      </c>
      <c r="B146" s="81" t="s">
        <v>257</v>
      </c>
      <c r="C146" s="82" t="s">
        <v>258</v>
      </c>
    </row>
    <row r="147" spans="1:3" ht="64.5" customHeight="1">
      <c r="A147" s="43">
        <v>300</v>
      </c>
      <c r="B147" s="81" t="s">
        <v>259</v>
      </c>
      <c r="C147" s="82" t="s">
        <v>260</v>
      </c>
    </row>
    <row r="148" spans="1:3" ht="63" customHeight="1">
      <c r="A148" s="43">
        <v>300</v>
      </c>
      <c r="B148" s="81" t="s">
        <v>261</v>
      </c>
      <c r="C148" s="82" t="s">
        <v>262</v>
      </c>
    </row>
    <row r="149" spans="1:3" ht="64.5" customHeight="1">
      <c r="A149" s="43">
        <v>300</v>
      </c>
      <c r="B149" s="81" t="s">
        <v>263</v>
      </c>
      <c r="C149" s="82" t="s">
        <v>264</v>
      </c>
    </row>
    <row r="150" spans="1:3" ht="67.5" customHeight="1">
      <c r="A150" s="43">
        <v>300</v>
      </c>
      <c r="B150" s="81" t="s">
        <v>265</v>
      </c>
      <c r="C150" s="82" t="s">
        <v>266</v>
      </c>
    </row>
    <row r="151" spans="1:3" ht="96" customHeight="1">
      <c r="A151" s="43">
        <v>300</v>
      </c>
      <c r="B151" s="81" t="s">
        <v>267</v>
      </c>
      <c r="C151" s="82" t="s">
        <v>268</v>
      </c>
    </row>
    <row r="152" spans="1:3" ht="96" customHeight="1">
      <c r="A152" s="43">
        <v>300</v>
      </c>
      <c r="B152" s="81" t="s">
        <v>269</v>
      </c>
      <c r="C152" s="82" t="s">
        <v>270</v>
      </c>
    </row>
    <row r="153" spans="1:3" ht="96" customHeight="1">
      <c r="A153" s="43">
        <v>300</v>
      </c>
      <c r="B153" s="81" t="s">
        <v>271</v>
      </c>
      <c r="C153" s="82" t="s">
        <v>272</v>
      </c>
    </row>
    <row r="154" spans="1:3" ht="96" customHeight="1">
      <c r="A154" s="43">
        <v>300</v>
      </c>
      <c r="B154" s="81" t="s">
        <v>273</v>
      </c>
      <c r="C154" s="82" t="s">
        <v>274</v>
      </c>
    </row>
    <row r="155" spans="1:3" ht="129" customHeight="1">
      <c r="A155" s="43">
        <v>300</v>
      </c>
      <c r="B155" s="81" t="s">
        <v>275</v>
      </c>
      <c r="C155" s="82" t="s">
        <v>276</v>
      </c>
    </row>
    <row r="156" spans="1:3" ht="66" customHeight="1">
      <c r="A156" s="43">
        <v>300</v>
      </c>
      <c r="B156" s="81" t="s">
        <v>277</v>
      </c>
      <c r="C156" s="82" t="s">
        <v>278</v>
      </c>
    </row>
    <row r="157" spans="1:3" ht="72" customHeight="1">
      <c r="A157" s="43">
        <v>300</v>
      </c>
      <c r="B157" s="81" t="s">
        <v>279</v>
      </c>
      <c r="C157" s="82" t="s">
        <v>280</v>
      </c>
    </row>
    <row r="158" spans="1:3" ht="64.5" customHeight="1">
      <c r="A158" s="43">
        <v>300</v>
      </c>
      <c r="B158" s="81" t="s">
        <v>281</v>
      </c>
      <c r="C158" s="82" t="s">
        <v>282</v>
      </c>
    </row>
    <row r="159" spans="1:3" ht="138" customHeight="1">
      <c r="A159" s="43">
        <v>300</v>
      </c>
      <c r="B159" s="81" t="s">
        <v>283</v>
      </c>
      <c r="C159" s="82" t="s">
        <v>284</v>
      </c>
    </row>
    <row r="160" spans="1:3" ht="100.5" customHeight="1">
      <c r="A160" s="43">
        <v>300</v>
      </c>
      <c r="B160" s="81" t="s">
        <v>285</v>
      </c>
      <c r="C160" s="82" t="s">
        <v>286</v>
      </c>
    </row>
    <row r="161" spans="1:3" ht="99" customHeight="1">
      <c r="A161" s="43">
        <v>300</v>
      </c>
      <c r="B161" s="81" t="s">
        <v>287</v>
      </c>
      <c r="C161" s="82" t="s">
        <v>288</v>
      </c>
    </row>
    <row r="162" spans="1:3" ht="43.5" customHeight="1">
      <c r="A162" s="43">
        <v>300</v>
      </c>
      <c r="B162" s="81" t="s">
        <v>289</v>
      </c>
      <c r="C162" s="82" t="s">
        <v>290</v>
      </c>
    </row>
    <row r="163" spans="1:3" ht="138" customHeight="1">
      <c r="A163" s="43">
        <v>300</v>
      </c>
      <c r="B163" s="81" t="s">
        <v>291</v>
      </c>
      <c r="C163" s="82" t="s">
        <v>292</v>
      </c>
    </row>
    <row r="164" spans="1:3" ht="49.5">
      <c r="A164" s="43">
        <v>300</v>
      </c>
      <c r="B164" s="43" t="s">
        <v>293</v>
      </c>
      <c r="C164" s="80" t="s">
        <v>294</v>
      </c>
    </row>
    <row r="165" spans="1:3" ht="49.5">
      <c r="A165" s="43">
        <v>300</v>
      </c>
      <c r="B165" s="43" t="s">
        <v>295</v>
      </c>
      <c r="C165" s="80" t="s">
        <v>296</v>
      </c>
    </row>
    <row r="166" spans="1:3" ht="82.5">
      <c r="A166" s="43">
        <v>300</v>
      </c>
      <c r="B166" s="43" t="s">
        <v>297</v>
      </c>
      <c r="C166" s="80" t="s">
        <v>298</v>
      </c>
    </row>
    <row r="167" spans="1:3" ht="66">
      <c r="A167" s="43">
        <v>300</v>
      </c>
      <c r="B167" s="43" t="s">
        <v>299</v>
      </c>
      <c r="C167" s="80" t="s">
        <v>300</v>
      </c>
    </row>
    <row r="168" spans="1:3" ht="66">
      <c r="A168" s="43">
        <v>300</v>
      </c>
      <c r="B168" s="43" t="s">
        <v>301</v>
      </c>
      <c r="C168" s="80" t="s">
        <v>302</v>
      </c>
    </row>
    <row r="169" spans="1:3" ht="16.5" hidden="1">
      <c r="A169" s="43">
        <v>300</v>
      </c>
      <c r="B169" s="43" t="s">
        <v>303</v>
      </c>
      <c r="C169" s="80" t="s">
        <v>304</v>
      </c>
    </row>
    <row r="170" spans="1:3" ht="82.5">
      <c r="A170" s="43">
        <v>300</v>
      </c>
      <c r="B170" s="43" t="s">
        <v>305</v>
      </c>
      <c r="C170" s="80" t="s">
        <v>306</v>
      </c>
    </row>
    <row r="171" spans="1:3" ht="99">
      <c r="A171" s="43">
        <v>300</v>
      </c>
      <c r="B171" s="43" t="s">
        <v>307</v>
      </c>
      <c r="C171" s="80" t="s">
        <v>308</v>
      </c>
    </row>
    <row r="172" spans="1:3" ht="82.5">
      <c r="A172" s="43">
        <v>300</v>
      </c>
      <c r="B172" s="43" t="s">
        <v>309</v>
      </c>
      <c r="C172" s="80" t="s">
        <v>310</v>
      </c>
    </row>
    <row r="173" spans="1:3" ht="82.5">
      <c r="A173" s="43">
        <v>300</v>
      </c>
      <c r="B173" s="43" t="s">
        <v>311</v>
      </c>
      <c r="C173" s="80" t="s">
        <v>312</v>
      </c>
    </row>
    <row r="174" spans="1:3" ht="99">
      <c r="A174" s="43">
        <v>300</v>
      </c>
      <c r="B174" s="43" t="s">
        <v>313</v>
      </c>
      <c r="C174" s="80" t="s">
        <v>314</v>
      </c>
    </row>
    <row r="175" spans="1:3" ht="49.5">
      <c r="A175" s="43">
        <v>300</v>
      </c>
      <c r="B175" s="43" t="s">
        <v>315</v>
      </c>
      <c r="C175" s="80" t="s">
        <v>316</v>
      </c>
    </row>
    <row r="176" spans="1:3" ht="33">
      <c r="A176" s="43">
        <v>901</v>
      </c>
      <c r="B176" s="44"/>
      <c r="C176" s="80" t="s">
        <v>742</v>
      </c>
    </row>
    <row r="177" spans="1:3" ht="49.5">
      <c r="A177" s="43">
        <v>901</v>
      </c>
      <c r="B177" s="43" t="s">
        <v>295</v>
      </c>
      <c r="C177" s="80" t="s">
        <v>296</v>
      </c>
    </row>
    <row r="178" spans="1:3" ht="49.5">
      <c r="A178" s="43">
        <v>901</v>
      </c>
      <c r="B178" s="81" t="s">
        <v>267</v>
      </c>
      <c r="C178" s="82" t="s">
        <v>317</v>
      </c>
    </row>
    <row r="179" spans="1:3" ht="49.5">
      <c r="A179" s="43">
        <v>901</v>
      </c>
      <c r="B179" s="43" t="s">
        <v>318</v>
      </c>
      <c r="C179" s="80" t="s">
        <v>319</v>
      </c>
    </row>
    <row r="180" spans="1:3" ht="49.5">
      <c r="A180" s="43">
        <v>901</v>
      </c>
      <c r="B180" s="43" t="s">
        <v>315</v>
      </c>
      <c r="C180" s="80" t="s">
        <v>316</v>
      </c>
    </row>
    <row r="181" spans="1:3" ht="33">
      <c r="A181" s="43">
        <v>902</v>
      </c>
      <c r="B181" s="44"/>
      <c r="C181" s="80" t="s">
        <v>320</v>
      </c>
    </row>
    <row r="182" spans="1:3" ht="49.5">
      <c r="A182" s="43">
        <v>902</v>
      </c>
      <c r="B182" s="43" t="s">
        <v>295</v>
      </c>
      <c r="C182" s="80" t="s">
        <v>296</v>
      </c>
    </row>
    <row r="183" spans="1:3" ht="49.5">
      <c r="A183" s="43">
        <v>902</v>
      </c>
      <c r="B183" s="81" t="s">
        <v>321</v>
      </c>
      <c r="C183" s="82" t="s">
        <v>317</v>
      </c>
    </row>
    <row r="184" spans="1:3" ht="49.5">
      <c r="A184" s="43">
        <v>902</v>
      </c>
      <c r="B184" s="43" t="s">
        <v>318</v>
      </c>
      <c r="C184" s="80" t="s">
        <v>319</v>
      </c>
    </row>
    <row r="185" spans="1:3" ht="16.5" hidden="1">
      <c r="A185" s="43"/>
      <c r="B185" s="44"/>
      <c r="C185" s="80"/>
    </row>
    <row r="186" spans="1:3" ht="16.5" hidden="1">
      <c r="A186" s="43"/>
      <c r="B186" s="43"/>
      <c r="C186" s="80"/>
    </row>
    <row r="187" spans="1:3" ht="16.5" hidden="1">
      <c r="A187" s="43"/>
      <c r="B187" s="43"/>
      <c r="C187" s="80"/>
    </row>
    <row r="188" spans="1:3" ht="16.5" hidden="1">
      <c r="A188" s="43"/>
      <c r="B188" s="43"/>
      <c r="C188" s="80"/>
    </row>
    <row r="189" spans="1:3" ht="49.5">
      <c r="A189" s="43">
        <v>902</v>
      </c>
      <c r="B189" s="43" t="s">
        <v>315</v>
      </c>
      <c r="C189" s="80" t="s">
        <v>316</v>
      </c>
    </row>
    <row r="190" spans="1:3" ht="33">
      <c r="A190" s="43">
        <v>904</v>
      </c>
      <c r="B190" s="44"/>
      <c r="C190" s="80" t="s">
        <v>322</v>
      </c>
    </row>
    <row r="191" spans="1:3" ht="49.5">
      <c r="A191" s="43">
        <v>904</v>
      </c>
      <c r="B191" s="43" t="s">
        <v>295</v>
      </c>
      <c r="C191" s="80" t="s">
        <v>296</v>
      </c>
    </row>
    <row r="192" spans="1:3" ht="49.5">
      <c r="A192" s="43">
        <v>904</v>
      </c>
      <c r="B192" s="81" t="s">
        <v>323</v>
      </c>
      <c r="C192" s="82" t="s">
        <v>317</v>
      </c>
    </row>
    <row r="193" spans="1:3" ht="49.5">
      <c r="A193" s="43">
        <v>904</v>
      </c>
      <c r="B193" s="43" t="s">
        <v>318</v>
      </c>
      <c r="C193" s="80" t="s">
        <v>319</v>
      </c>
    </row>
    <row r="194" spans="1:3" ht="49.5">
      <c r="A194" s="43">
        <v>904</v>
      </c>
      <c r="B194" s="43" t="s">
        <v>315</v>
      </c>
      <c r="C194" s="80" t="s">
        <v>316</v>
      </c>
    </row>
    <row r="195" spans="1:3" ht="33">
      <c r="A195" s="43">
        <v>905</v>
      </c>
      <c r="B195" s="44"/>
      <c r="C195" s="80" t="s">
        <v>324</v>
      </c>
    </row>
    <row r="196" spans="1:3" ht="66">
      <c r="A196" s="43">
        <v>905</v>
      </c>
      <c r="B196" s="43" t="s">
        <v>325</v>
      </c>
      <c r="C196" s="80" t="s">
        <v>326</v>
      </c>
    </row>
    <row r="197" spans="1:3" ht="66">
      <c r="A197" s="43">
        <v>905</v>
      </c>
      <c r="B197" s="43" t="s">
        <v>327</v>
      </c>
      <c r="C197" s="80" t="s">
        <v>328</v>
      </c>
    </row>
    <row r="198" spans="1:3" ht="49.5">
      <c r="A198" s="43">
        <v>905</v>
      </c>
      <c r="B198" s="81" t="s">
        <v>323</v>
      </c>
      <c r="C198" s="82" t="s">
        <v>317</v>
      </c>
    </row>
    <row r="199" spans="1:3" ht="82.5">
      <c r="A199" s="43">
        <v>905</v>
      </c>
      <c r="B199" s="43" t="s">
        <v>329</v>
      </c>
      <c r="C199" s="82" t="s">
        <v>330</v>
      </c>
    </row>
    <row r="200" spans="1:3" ht="99">
      <c r="A200" s="43">
        <v>905</v>
      </c>
      <c r="B200" s="43" t="s">
        <v>331</v>
      </c>
      <c r="C200" s="80" t="s">
        <v>332</v>
      </c>
    </row>
    <row r="201" spans="1:3" ht="49.5">
      <c r="A201" s="43">
        <v>905</v>
      </c>
      <c r="B201" s="43" t="s">
        <v>318</v>
      </c>
      <c r="C201" s="80" t="s">
        <v>319</v>
      </c>
    </row>
    <row r="202" spans="1:3" ht="49.5">
      <c r="A202" s="43">
        <v>905</v>
      </c>
      <c r="B202" s="43" t="s">
        <v>315</v>
      </c>
      <c r="C202" s="80" t="s">
        <v>316</v>
      </c>
    </row>
    <row r="203" spans="1:3" ht="49.5">
      <c r="A203" s="43">
        <v>906</v>
      </c>
      <c r="B203" s="44"/>
      <c r="C203" s="80" t="s">
        <v>333</v>
      </c>
    </row>
    <row r="204" spans="1:3" ht="49.5">
      <c r="A204" s="43">
        <v>906</v>
      </c>
      <c r="B204" s="43" t="s">
        <v>295</v>
      </c>
      <c r="C204" s="80" t="s">
        <v>296</v>
      </c>
    </row>
    <row r="205" spans="1:3" ht="49.5">
      <c r="A205" s="43">
        <v>906</v>
      </c>
      <c r="B205" s="81" t="s">
        <v>323</v>
      </c>
      <c r="C205" s="82" t="s">
        <v>317</v>
      </c>
    </row>
    <row r="206" spans="1:3" ht="49.5">
      <c r="A206" s="43">
        <v>906</v>
      </c>
      <c r="B206" s="43" t="s">
        <v>318</v>
      </c>
      <c r="C206" s="80" t="s">
        <v>319</v>
      </c>
    </row>
    <row r="207" spans="1:3" ht="49.5">
      <c r="A207" s="43">
        <v>906</v>
      </c>
      <c r="B207" s="43" t="s">
        <v>315</v>
      </c>
      <c r="C207" s="80" t="s">
        <v>316</v>
      </c>
    </row>
    <row r="208" spans="1:3" ht="33">
      <c r="A208" s="43">
        <v>200</v>
      </c>
      <c r="C208" s="80" t="s">
        <v>622</v>
      </c>
    </row>
    <row r="209" spans="1:3" ht="33">
      <c r="A209" s="43">
        <v>200</v>
      </c>
      <c r="B209" s="81" t="s">
        <v>5</v>
      </c>
      <c r="C209" s="80" t="s">
        <v>6</v>
      </c>
    </row>
    <row r="210" spans="1:3" ht="33">
      <c r="A210" s="43">
        <v>200</v>
      </c>
      <c r="B210" s="43" t="s">
        <v>7</v>
      </c>
      <c r="C210" s="80" t="s">
        <v>8</v>
      </c>
    </row>
    <row r="211" spans="1:3" ht="49.5">
      <c r="A211" s="43">
        <v>200</v>
      </c>
      <c r="B211" s="81" t="s">
        <v>323</v>
      </c>
      <c r="C211" s="82" t="s">
        <v>317</v>
      </c>
    </row>
    <row r="212" spans="1:3" ht="49.5">
      <c r="A212" s="43">
        <v>200</v>
      </c>
      <c r="B212" s="43" t="s">
        <v>334</v>
      </c>
      <c r="C212" s="80" t="s">
        <v>319</v>
      </c>
    </row>
    <row r="213" spans="1:3" ht="33">
      <c r="A213" s="43">
        <v>220</v>
      </c>
      <c r="B213" s="44"/>
      <c r="C213" s="80" t="s">
        <v>625</v>
      </c>
    </row>
    <row r="214" spans="1:3" ht="49.5">
      <c r="A214" s="43">
        <v>220</v>
      </c>
      <c r="B214" s="81" t="s">
        <v>323</v>
      </c>
      <c r="C214" s="82" t="s">
        <v>317</v>
      </c>
    </row>
    <row r="215" spans="1:3" ht="49.5">
      <c r="A215" s="43">
        <v>220</v>
      </c>
      <c r="B215" s="43" t="s">
        <v>318</v>
      </c>
      <c r="C215" s="80" t="s">
        <v>319</v>
      </c>
    </row>
    <row r="216" spans="1:3" ht="49.5">
      <c r="A216" s="43">
        <v>220</v>
      </c>
      <c r="B216" s="43" t="s">
        <v>315</v>
      </c>
      <c r="C216" s="80" t="s">
        <v>316</v>
      </c>
    </row>
    <row r="217" spans="1:3" ht="93" customHeight="1">
      <c r="A217" s="43">
        <v>220</v>
      </c>
      <c r="B217" s="43" t="s">
        <v>335</v>
      </c>
      <c r="C217" s="48" t="s">
        <v>336</v>
      </c>
    </row>
    <row r="218" spans="1:3" ht="49.5">
      <c r="A218" s="43">
        <v>220</v>
      </c>
      <c r="B218" s="43" t="s">
        <v>337</v>
      </c>
      <c r="C218" s="80" t="s">
        <v>338</v>
      </c>
    </row>
    <row r="219" spans="1:3" ht="132.75" customHeight="1">
      <c r="A219" s="43">
        <v>220</v>
      </c>
      <c r="B219" s="43" t="s">
        <v>339</v>
      </c>
      <c r="C219" s="80" t="s">
        <v>340</v>
      </c>
    </row>
    <row r="220" spans="1:3" ht="138.75" customHeight="1">
      <c r="A220" s="43">
        <v>220</v>
      </c>
      <c r="B220" s="43" t="s">
        <v>341</v>
      </c>
      <c r="C220" s="80" t="s">
        <v>342</v>
      </c>
    </row>
    <row r="221" spans="1:3" ht="138.75" customHeight="1">
      <c r="A221" s="43">
        <v>220</v>
      </c>
      <c r="B221" s="43" t="s">
        <v>343</v>
      </c>
      <c r="C221" s="80" t="s">
        <v>344</v>
      </c>
    </row>
    <row r="222" spans="1:3" ht="138.75" customHeight="1">
      <c r="A222" s="43">
        <v>220</v>
      </c>
      <c r="B222" s="43" t="s">
        <v>345</v>
      </c>
      <c r="C222" s="80" t="s">
        <v>346</v>
      </c>
    </row>
    <row r="223" spans="1:3" ht="138.75" customHeight="1">
      <c r="A223" s="43">
        <v>220</v>
      </c>
      <c r="B223" s="81" t="s">
        <v>347</v>
      </c>
      <c r="C223" s="80" t="s">
        <v>348</v>
      </c>
    </row>
    <row r="224" spans="1:3" ht="97.5" customHeight="1">
      <c r="A224" s="43">
        <v>220</v>
      </c>
      <c r="B224" s="81" t="s">
        <v>349</v>
      </c>
      <c r="C224" s="80" t="s">
        <v>350</v>
      </c>
    </row>
    <row r="225" spans="1:3" ht="96" customHeight="1">
      <c r="A225" s="43">
        <v>220</v>
      </c>
      <c r="B225" s="81" t="s">
        <v>351</v>
      </c>
      <c r="C225" s="80" t="s">
        <v>352</v>
      </c>
    </row>
    <row r="226" spans="1:3" ht="69" customHeight="1">
      <c r="A226" s="43">
        <v>220</v>
      </c>
      <c r="B226" s="81" t="s">
        <v>353</v>
      </c>
      <c r="C226" s="80" t="s">
        <v>354</v>
      </c>
    </row>
    <row r="227" spans="1:3" ht="45" customHeight="1">
      <c r="A227" s="43">
        <v>220</v>
      </c>
      <c r="B227" s="81" t="s">
        <v>5</v>
      </c>
      <c r="C227" s="80" t="s">
        <v>6</v>
      </c>
    </row>
    <row r="228" spans="1:3" ht="51" customHeight="1">
      <c r="A228" s="43">
        <v>220</v>
      </c>
      <c r="B228" s="43" t="s">
        <v>7</v>
      </c>
      <c r="C228" s="80" t="s">
        <v>8</v>
      </c>
    </row>
  </sheetData>
  <mergeCells count="5">
    <mergeCell ref="A25:C25"/>
    <mergeCell ref="A26:C26"/>
    <mergeCell ref="A29:B29"/>
    <mergeCell ref="C29:C31"/>
    <mergeCell ref="A30:B30"/>
  </mergeCells>
  <printOptions/>
  <pageMargins left="0.59" right="0.2" top="0.28" bottom="0.24" header="0.5" footer="0.5"/>
  <pageSetup fitToHeight="4" fitToWidth="4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31">
      <selection activeCell="C4" sqref="C4"/>
    </sheetView>
  </sheetViews>
  <sheetFormatPr defaultColWidth="9.00390625" defaultRowHeight="12.75"/>
  <cols>
    <col min="1" max="1" width="40.375" style="26" customWidth="1"/>
    <col min="2" max="2" width="48.375" style="26" customWidth="1"/>
    <col min="3" max="3" width="22.375" style="26" customWidth="1"/>
    <col min="4" max="4" width="21.625" style="26" customWidth="1"/>
    <col min="5" max="5" width="16.25390625" style="26" customWidth="1"/>
    <col min="6" max="6" width="23.75390625" style="26" customWidth="1"/>
    <col min="7" max="7" width="22.375" style="26" customWidth="1"/>
    <col min="8" max="8" width="21.875" style="26" customWidth="1"/>
    <col min="9" max="16384" width="9.125" style="26" customWidth="1"/>
  </cols>
  <sheetData>
    <row r="1" ht="16.5">
      <c r="C1" s="13" t="s">
        <v>626</v>
      </c>
    </row>
    <row r="2" ht="16.5">
      <c r="C2" s="14" t="s">
        <v>356</v>
      </c>
    </row>
    <row r="3" ht="16.5">
      <c r="C3" s="14" t="s">
        <v>31</v>
      </c>
    </row>
    <row r="4" ht="15.75">
      <c r="C4" s="27"/>
    </row>
    <row r="5" ht="15.75">
      <c r="C5" s="27"/>
    </row>
    <row r="6" ht="15.75">
      <c r="C6" s="27"/>
    </row>
    <row r="7" spans="3:4" ht="15">
      <c r="C7" s="28" t="s">
        <v>767</v>
      </c>
      <c r="D7" s="28"/>
    </row>
    <row r="8" spans="3:4" ht="15">
      <c r="C8" s="28" t="s">
        <v>627</v>
      </c>
      <c r="D8" s="28"/>
    </row>
    <row r="9" spans="3:4" ht="15.75">
      <c r="C9" s="27" t="s">
        <v>768</v>
      </c>
      <c r="D9" s="27"/>
    </row>
    <row r="10" spans="3:4" ht="15">
      <c r="C10" s="28"/>
      <c r="D10" s="28"/>
    </row>
    <row r="11" spans="3:4" ht="15" hidden="1">
      <c r="C11" s="28"/>
      <c r="D11" s="28"/>
    </row>
    <row r="12" spans="3:4" ht="25.5" customHeight="1" hidden="1">
      <c r="C12" s="28"/>
      <c r="D12" s="28"/>
    </row>
    <row r="13" spans="3:4" ht="31.5" customHeight="1" hidden="1">
      <c r="C13" s="28"/>
      <c r="D13" s="28"/>
    </row>
    <row r="14" spans="3:4" ht="31.5" customHeight="1" hidden="1">
      <c r="C14" s="15"/>
      <c r="D14" s="15"/>
    </row>
    <row r="15" spans="3:5" ht="14.25">
      <c r="C15" s="173"/>
      <c r="D15" s="173"/>
      <c r="E15" s="173"/>
    </row>
    <row r="16" spans="3:5" ht="14.25">
      <c r="C16" s="174"/>
      <c r="D16" s="174"/>
      <c r="E16" s="174"/>
    </row>
    <row r="17" spans="3:5" ht="14.25">
      <c r="C17" s="174"/>
      <c r="D17" s="174"/>
      <c r="E17" s="174"/>
    </row>
    <row r="18" spans="3:5" ht="14.25">
      <c r="C18" s="29"/>
      <c r="D18" s="29"/>
      <c r="E18" s="29"/>
    </row>
    <row r="19" ht="14.25">
      <c r="A19" s="30" t="s">
        <v>769</v>
      </c>
    </row>
    <row r="20" spans="1:8" ht="18.75">
      <c r="A20" s="30" t="s">
        <v>770</v>
      </c>
      <c r="H20" s="23" t="s">
        <v>361</v>
      </c>
    </row>
    <row r="22" spans="1:8" ht="81" customHeight="1">
      <c r="A22" s="31" t="s">
        <v>771</v>
      </c>
      <c r="B22" s="32" t="s">
        <v>772</v>
      </c>
      <c r="C22" s="32" t="s">
        <v>363</v>
      </c>
      <c r="D22" s="32" t="s">
        <v>773</v>
      </c>
      <c r="E22" s="32" t="s">
        <v>774</v>
      </c>
      <c r="F22" s="32" t="s">
        <v>775</v>
      </c>
      <c r="G22" s="32" t="s">
        <v>776</v>
      </c>
      <c r="H22" s="32" t="s">
        <v>777</v>
      </c>
    </row>
    <row r="23" spans="1:8" s="35" customFormat="1" ht="60" customHeight="1">
      <c r="A23" s="33" t="s">
        <v>778</v>
      </c>
      <c r="B23" s="34" t="str">
        <f>'[1]17,'!A30</f>
        <v>Муниципальное учреждение культуры  "Приволжская центральная  межпоселенческая библиотека"</v>
      </c>
      <c r="C23" s="34" t="s">
        <v>779</v>
      </c>
      <c r="D23" s="34"/>
      <c r="E23" s="34"/>
      <c r="F23" s="34" t="s">
        <v>780</v>
      </c>
      <c r="G23" s="34" t="str">
        <f>F23</f>
        <v>в счет общих ассигнований по бюджету</v>
      </c>
      <c r="H23" s="34" t="str">
        <f>G23</f>
        <v>в счет общих ассигнований по бюджету</v>
      </c>
    </row>
    <row r="24" spans="1:8" s="35" customFormat="1" ht="50.25" customHeight="1" hidden="1">
      <c r="A24" s="33" t="s">
        <v>781</v>
      </c>
      <c r="B24" s="34" t="str">
        <f>'[1]17,'!A37</f>
        <v>Комитет по делам семьи, детства и молодежи муниципального образования "Приволжский район"</v>
      </c>
      <c r="C24" s="34" t="s">
        <v>782</v>
      </c>
      <c r="D24" s="34"/>
      <c r="E24" s="34"/>
      <c r="F24" s="34"/>
      <c r="G24" s="34"/>
      <c r="H24" s="34"/>
    </row>
    <row r="25" spans="1:8" s="35" customFormat="1" ht="50.25" customHeight="1">
      <c r="A25" s="33" t="s">
        <v>783</v>
      </c>
      <c r="B25" s="34" t="str">
        <f>B24</f>
        <v>Комитет по делам семьи, детства и молодежи муниципального образования "Приволжский район"</v>
      </c>
      <c r="C25" s="34" t="s">
        <v>383</v>
      </c>
      <c r="D25" s="34" t="s">
        <v>554</v>
      </c>
      <c r="E25" s="34">
        <v>60</v>
      </c>
      <c r="F25" s="36">
        <v>60</v>
      </c>
      <c r="G25" s="34">
        <v>60</v>
      </c>
      <c r="H25" s="34">
        <v>60</v>
      </c>
    </row>
    <row r="26" spans="1:8" s="35" customFormat="1" ht="50.25" customHeight="1">
      <c r="A26" s="33" t="s">
        <v>784</v>
      </c>
      <c r="B26" s="34" t="s">
        <v>785</v>
      </c>
      <c r="C26" s="34" t="s">
        <v>786</v>
      </c>
      <c r="D26" s="34"/>
      <c r="E26" s="34"/>
      <c r="F26" s="34" t="str">
        <f>F23</f>
        <v>в счет общих ассигнований по бюджету</v>
      </c>
      <c r="G26" s="34" t="str">
        <f>F26</f>
        <v>в счет общих ассигнований по бюджету</v>
      </c>
      <c r="H26" s="34" t="str">
        <f>G26</f>
        <v>в счет общих ассигнований по бюджету</v>
      </c>
    </row>
    <row r="27" spans="1:8" s="35" customFormat="1" ht="50.25" customHeight="1">
      <c r="A27" s="33" t="s">
        <v>787</v>
      </c>
      <c r="B27" s="34" t="s">
        <v>622</v>
      </c>
      <c r="C27" s="34">
        <v>1003</v>
      </c>
      <c r="D27" s="34" t="s">
        <v>556</v>
      </c>
      <c r="E27" s="34">
        <v>2000</v>
      </c>
      <c r="F27" s="34">
        <v>2000</v>
      </c>
      <c r="G27" s="34">
        <v>2000</v>
      </c>
      <c r="H27" s="34">
        <v>2000</v>
      </c>
    </row>
    <row r="28" spans="1:8" s="35" customFormat="1" ht="79.5" customHeight="1">
      <c r="A28" s="33" t="s">
        <v>586</v>
      </c>
      <c r="B28" s="34" t="s">
        <v>788</v>
      </c>
      <c r="C28" s="34" t="s">
        <v>789</v>
      </c>
      <c r="D28" s="34" t="s">
        <v>587</v>
      </c>
      <c r="E28" s="34">
        <v>244.9</v>
      </c>
      <c r="F28" s="34">
        <v>244.9</v>
      </c>
      <c r="G28" s="34">
        <v>293.9</v>
      </c>
      <c r="H28" s="34">
        <v>318.4</v>
      </c>
    </row>
    <row r="29" spans="1:8" s="35" customFormat="1" ht="50.25" customHeight="1">
      <c r="A29" s="33" t="s">
        <v>588</v>
      </c>
      <c r="B29" s="34" t="s">
        <v>788</v>
      </c>
      <c r="C29" s="34" t="str">
        <f>C28</f>
        <v>0901.</v>
      </c>
      <c r="D29" s="34" t="s">
        <v>589</v>
      </c>
      <c r="E29" s="34">
        <v>184</v>
      </c>
      <c r="F29" s="34">
        <v>184</v>
      </c>
      <c r="G29" s="34">
        <v>199</v>
      </c>
      <c r="H29" s="34">
        <v>184</v>
      </c>
    </row>
    <row r="30" spans="1:8" s="35" customFormat="1" ht="50.25" customHeight="1">
      <c r="A30" s="33" t="s">
        <v>590</v>
      </c>
      <c r="B30" s="34" t="s">
        <v>788</v>
      </c>
      <c r="C30" s="34" t="str">
        <f>C29</f>
        <v>0901.</v>
      </c>
      <c r="D30" s="34" t="s">
        <v>591</v>
      </c>
      <c r="E30" s="34">
        <v>147</v>
      </c>
      <c r="F30" s="34">
        <v>147</v>
      </c>
      <c r="G30" s="34">
        <v>200</v>
      </c>
      <c r="H30" s="34">
        <v>213.2</v>
      </c>
    </row>
    <row r="31" spans="1:8" s="35" customFormat="1" ht="50.25" customHeight="1">
      <c r="A31" s="33" t="s">
        <v>592</v>
      </c>
      <c r="B31" s="34" t="s">
        <v>788</v>
      </c>
      <c r="C31" s="34" t="str">
        <f>C30</f>
        <v>0901.</v>
      </c>
      <c r="D31" s="34" t="s">
        <v>593</v>
      </c>
      <c r="E31" s="34">
        <v>432.4</v>
      </c>
      <c r="F31" s="34">
        <v>432.4</v>
      </c>
      <c r="G31" s="34">
        <v>341.5</v>
      </c>
      <c r="H31" s="34">
        <v>364.7</v>
      </c>
    </row>
    <row r="32" spans="1:8" s="35" customFormat="1" ht="50.25" customHeight="1">
      <c r="A32" s="33" t="s">
        <v>594</v>
      </c>
      <c r="B32" s="34" t="s">
        <v>788</v>
      </c>
      <c r="C32" s="34" t="str">
        <f>C31</f>
        <v>0901.</v>
      </c>
      <c r="D32" s="34" t="s">
        <v>595</v>
      </c>
      <c r="E32" s="34">
        <v>303.5</v>
      </c>
      <c r="F32" s="34">
        <v>303.5</v>
      </c>
      <c r="G32" s="34">
        <v>303.9</v>
      </c>
      <c r="H32" s="34">
        <v>303.9</v>
      </c>
    </row>
    <row r="33" spans="1:8" s="35" customFormat="1" ht="50.25" customHeight="1">
      <c r="A33" s="33" t="s">
        <v>596</v>
      </c>
      <c r="B33" s="34" t="str">
        <f>B32</f>
        <v>МУЗ "Приволжская центральная районная больница"</v>
      </c>
      <c r="C33" s="34" t="str">
        <f>C32</f>
        <v>0901.</v>
      </c>
      <c r="D33" s="34" t="s">
        <v>557</v>
      </c>
      <c r="E33" s="34">
        <v>180.5</v>
      </c>
      <c r="F33" s="34">
        <v>180.5</v>
      </c>
      <c r="G33" s="34">
        <v>180.5</v>
      </c>
      <c r="H33" s="34">
        <v>180.5</v>
      </c>
    </row>
    <row r="34" spans="1:8" s="35" customFormat="1" ht="50.25" customHeight="1">
      <c r="A34" s="34" t="str">
        <f>'[1]10'!A155</f>
        <v>Целевые программы муниципальных образований "Развитие дорожного хозяйства"</v>
      </c>
      <c r="B34" s="34" t="s">
        <v>622</v>
      </c>
      <c r="C34" s="37" t="str">
        <f>'[1]10'!B149</f>
        <v>0412</v>
      </c>
      <c r="D34" s="34" t="s">
        <v>558</v>
      </c>
      <c r="E34" s="34">
        <v>1000</v>
      </c>
      <c r="F34" s="34">
        <v>1000</v>
      </c>
      <c r="G34" s="34"/>
      <c r="H34" s="34"/>
    </row>
    <row r="35" spans="1:8" s="35" customFormat="1" ht="50.25" customHeight="1">
      <c r="A35" s="34" t="s">
        <v>790</v>
      </c>
      <c r="B35" s="34" t="str">
        <f>B34</f>
        <v>Администрация муниципального образования "Приволжский район"</v>
      </c>
      <c r="C35" s="37"/>
      <c r="D35" s="34" t="s">
        <v>559</v>
      </c>
      <c r="E35" s="34">
        <v>500</v>
      </c>
      <c r="F35" s="34">
        <v>500</v>
      </c>
      <c r="G35" s="34"/>
      <c r="H35" s="34"/>
    </row>
    <row r="36" spans="1:8" s="35" customFormat="1" ht="36" customHeight="1">
      <c r="A36" s="34" t="s">
        <v>791</v>
      </c>
      <c r="B36" s="34"/>
      <c r="C36" s="34"/>
      <c r="D36" s="34"/>
      <c r="E36" s="34">
        <f>SUM(E23:E35)</f>
        <v>5052.3</v>
      </c>
      <c r="F36" s="34">
        <f>SUM(F23:F35)</f>
        <v>5052.3</v>
      </c>
      <c r="G36" s="34">
        <f>SUM(G23:G33)</f>
        <v>3578.8</v>
      </c>
      <c r="H36" s="34">
        <f>SUM(H23:H33)</f>
        <v>3624.7</v>
      </c>
    </row>
  </sheetData>
  <mergeCells count="3">
    <mergeCell ref="C15:E15"/>
    <mergeCell ref="C16:E16"/>
    <mergeCell ref="C17:E17"/>
  </mergeCells>
  <printOptions/>
  <pageMargins left="0.75" right="0.42" top="1" bottom="0.3" header="0.5" footer="0.5"/>
  <pageSetup fitToHeight="1" fitToWidth="1"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workbookViewId="0" topLeftCell="A24">
      <selection activeCell="K5" sqref="K5"/>
    </sheetView>
  </sheetViews>
  <sheetFormatPr defaultColWidth="9.00390625" defaultRowHeight="12.75"/>
  <cols>
    <col min="1" max="1" width="5.625" style="38" customWidth="1"/>
    <col min="2" max="2" width="43.75390625" style="39" customWidth="1"/>
    <col min="3" max="3" width="18.00390625" style="39" customWidth="1"/>
    <col min="4" max="14" width="15.75390625" style="39" customWidth="1"/>
    <col min="15" max="16384" width="9.125" style="39" customWidth="1"/>
  </cols>
  <sheetData>
    <row r="1" spans="3:14" ht="15" customHeight="1">
      <c r="C1" s="40"/>
      <c r="F1" s="40"/>
      <c r="G1" s="40"/>
      <c r="J1" s="40"/>
      <c r="K1" s="41"/>
      <c r="N1" s="40"/>
    </row>
    <row r="2" spans="6:14" ht="15" customHeight="1">
      <c r="F2" s="40"/>
      <c r="G2" s="40"/>
      <c r="J2" s="40"/>
      <c r="K2" s="131" t="s">
        <v>792</v>
      </c>
      <c r="L2" s="131"/>
      <c r="N2" s="40"/>
    </row>
    <row r="3" spans="6:14" ht="32.25" customHeight="1">
      <c r="F3" s="40"/>
      <c r="G3" s="40"/>
      <c r="J3" s="40"/>
      <c r="K3" s="42" t="s">
        <v>356</v>
      </c>
      <c r="L3" s="42"/>
      <c r="N3" s="40"/>
    </row>
    <row r="4" spans="6:14" ht="15" customHeight="1">
      <c r="F4" s="40"/>
      <c r="G4" s="40"/>
      <c r="J4" s="40"/>
      <c r="K4" s="42" t="s">
        <v>31</v>
      </c>
      <c r="L4" s="42"/>
      <c r="N4" s="40"/>
    </row>
    <row r="5" spans="6:14" ht="15" customHeight="1">
      <c r="F5" s="40"/>
      <c r="G5" s="40"/>
      <c r="J5" s="40"/>
      <c r="K5" s="41"/>
      <c r="L5" s="78"/>
      <c r="N5" s="40"/>
    </row>
    <row r="6" spans="6:14" ht="13.5" customHeight="1">
      <c r="F6" s="40"/>
      <c r="G6" s="40"/>
      <c r="J6" s="40"/>
      <c r="K6" s="130" t="s">
        <v>793</v>
      </c>
      <c r="L6" s="130"/>
      <c r="N6" s="40"/>
    </row>
    <row r="7" spans="6:14" ht="28.5" customHeight="1">
      <c r="F7" s="40"/>
      <c r="G7" s="40"/>
      <c r="J7" s="40"/>
      <c r="K7" s="130" t="s">
        <v>356</v>
      </c>
      <c r="L7" s="130"/>
      <c r="N7" s="40"/>
    </row>
    <row r="8" spans="6:14" ht="20.25" customHeight="1">
      <c r="F8" s="40"/>
      <c r="G8" s="40"/>
      <c r="J8" s="40"/>
      <c r="K8" s="130" t="s">
        <v>794</v>
      </c>
      <c r="L8" s="130"/>
      <c r="N8" s="40"/>
    </row>
    <row r="9" spans="6:14" ht="16.5">
      <c r="F9" s="40"/>
      <c r="G9" s="40"/>
      <c r="J9" s="40"/>
      <c r="K9" s="40"/>
      <c r="L9" s="78"/>
      <c r="N9" s="40"/>
    </row>
    <row r="10" spans="3:14" ht="16.5">
      <c r="C10" s="40"/>
      <c r="F10" s="40"/>
      <c r="G10" s="40"/>
      <c r="J10" s="40"/>
      <c r="K10" s="40"/>
      <c r="N10" s="40"/>
    </row>
    <row r="11" spans="3:14" ht="16.5">
      <c r="C11" s="40"/>
      <c r="F11" s="40"/>
      <c r="G11" s="40"/>
      <c r="J11" s="40"/>
      <c r="K11" s="40"/>
      <c r="N11" s="40"/>
    </row>
    <row r="12" spans="3:14" ht="16.5">
      <c r="C12" s="42"/>
      <c r="F12" s="40"/>
      <c r="G12" s="42"/>
      <c r="J12" s="40"/>
      <c r="K12" s="42"/>
      <c r="N12" s="39" t="s">
        <v>361</v>
      </c>
    </row>
    <row r="13" spans="2:14" ht="16.5">
      <c r="B13" s="39" t="s">
        <v>795</v>
      </c>
      <c r="F13" s="42"/>
      <c r="J13" s="42"/>
      <c r="N13" s="42"/>
    </row>
    <row r="15" spans="1:14" ht="82.5">
      <c r="A15" s="43"/>
      <c r="B15" s="44"/>
      <c r="C15" s="43" t="s">
        <v>796</v>
      </c>
      <c r="D15" s="43" t="s">
        <v>797</v>
      </c>
      <c r="E15" s="43" t="s">
        <v>798</v>
      </c>
      <c r="F15" s="43" t="s">
        <v>799</v>
      </c>
      <c r="G15" s="43" t="s">
        <v>800</v>
      </c>
      <c r="H15" s="43" t="s">
        <v>801</v>
      </c>
      <c r="I15" s="43" t="s">
        <v>802</v>
      </c>
      <c r="J15" s="43" t="s">
        <v>803</v>
      </c>
      <c r="K15" s="43" t="s">
        <v>804</v>
      </c>
      <c r="L15" s="43" t="s">
        <v>805</v>
      </c>
      <c r="M15" s="43" t="s">
        <v>806</v>
      </c>
      <c r="N15" s="43" t="s">
        <v>807</v>
      </c>
    </row>
    <row r="16" spans="1:14" ht="66">
      <c r="A16" s="43" t="s">
        <v>808</v>
      </c>
      <c r="B16" s="45" t="s">
        <v>809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6.5">
      <c r="A17" s="43"/>
      <c r="B17" s="47" t="s">
        <v>810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6.5">
      <c r="A18" s="43"/>
      <c r="B18" s="4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6.5">
      <c r="A19" s="43" t="s">
        <v>811</v>
      </c>
      <c r="B19" s="44" t="s">
        <v>812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6.5" hidden="1">
      <c r="A20" s="43"/>
      <c r="B20" s="4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ht="16.5" hidden="1">
      <c r="A21" s="43"/>
      <c r="B21" s="48"/>
      <c r="C21" s="46"/>
      <c r="D21" s="46"/>
      <c r="E21" s="46"/>
      <c r="F21" s="46"/>
      <c r="G21" s="46"/>
      <c r="H21" s="46"/>
      <c r="I21" s="46"/>
      <c r="J21" s="46"/>
      <c r="K21" s="46">
        <f>'[2]5'!E31-'[2]4'!E23</f>
        <v>0</v>
      </c>
      <c r="L21" s="46"/>
      <c r="M21" s="46"/>
      <c r="N21" s="46"/>
    </row>
    <row r="22" spans="1:14" ht="16.5" hidden="1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1:14" ht="16.5" hidden="1">
      <c r="A23" s="43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1:14" ht="16.5">
      <c r="A24" s="43"/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49.5">
      <c r="A25" s="43">
        <v>1</v>
      </c>
      <c r="B25" s="45" t="s">
        <v>813</v>
      </c>
      <c r="C25" s="46"/>
      <c r="D25" s="46">
        <f>5939.03+13000</f>
        <v>18939.03</v>
      </c>
      <c r="E25" s="46">
        <f>1500+13000</f>
        <v>14500</v>
      </c>
      <c r="F25" s="46">
        <f>C25+D25-E25</f>
        <v>4439.029999999999</v>
      </c>
      <c r="G25" s="46">
        <v>4439.03</v>
      </c>
      <c r="H25" s="46">
        <v>5190.4</v>
      </c>
      <c r="I25" s="46">
        <v>0</v>
      </c>
      <c r="J25" s="46">
        <f>G25+H25-I25</f>
        <v>9629.43</v>
      </c>
      <c r="K25" s="46">
        <v>9629.43</v>
      </c>
      <c r="L25" s="46">
        <v>5841.8</v>
      </c>
      <c r="M25" s="46">
        <v>0</v>
      </c>
      <c r="N25" s="46">
        <f>K25+L25-M25</f>
        <v>15471.23</v>
      </c>
    </row>
    <row r="26" spans="1:14" ht="26.25" customHeight="1">
      <c r="A26" s="4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>
        <f>K26+L26-M26</f>
        <v>0</v>
      </c>
    </row>
    <row r="27" spans="1:14" ht="16.5">
      <c r="A27" s="43"/>
      <c r="B27" s="47" t="s">
        <v>814</v>
      </c>
      <c r="C27" s="46">
        <f>C26+C25+C23+C22+C21+C24</f>
        <v>0</v>
      </c>
      <c r="D27" s="46">
        <f>D26+D25+D23+D22+D21+D24</f>
        <v>18939.03</v>
      </c>
      <c r="E27" s="46">
        <f>E26+E25+E23+E22+E21+E24</f>
        <v>14500</v>
      </c>
      <c r="F27" s="46">
        <f>F26+F25+F23+F22+F21+F24</f>
        <v>4439.029999999999</v>
      </c>
      <c r="G27" s="46">
        <f aca="true" t="shared" si="0" ref="G27:N27">G26+G25+G23+G22+G21</f>
        <v>4439.03</v>
      </c>
      <c r="H27" s="46">
        <f t="shared" si="0"/>
        <v>5190.4</v>
      </c>
      <c r="I27" s="46">
        <f t="shared" si="0"/>
        <v>0</v>
      </c>
      <c r="J27" s="46">
        <f t="shared" si="0"/>
        <v>9629.43</v>
      </c>
      <c r="K27" s="46">
        <f t="shared" si="0"/>
        <v>9629.43</v>
      </c>
      <c r="L27" s="46">
        <f t="shared" si="0"/>
        <v>5841.8</v>
      </c>
      <c r="M27" s="46">
        <f t="shared" si="0"/>
        <v>0</v>
      </c>
      <c r="N27" s="46">
        <f t="shared" si="0"/>
        <v>15471.23</v>
      </c>
    </row>
    <row r="28" spans="1:14" ht="16.5">
      <c r="A28" s="43"/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33">
      <c r="A29" s="43" t="s">
        <v>815</v>
      </c>
      <c r="B29" s="45" t="s">
        <v>816</v>
      </c>
      <c r="C29" s="46"/>
      <c r="D29" s="46"/>
      <c r="E29" s="46"/>
      <c r="F29" s="46">
        <f>C29+D29-E29</f>
        <v>0</v>
      </c>
      <c r="G29" s="46"/>
      <c r="H29" s="46"/>
      <c r="I29" s="46"/>
      <c r="J29" s="46">
        <f>G29+H29-I29</f>
        <v>0</v>
      </c>
      <c r="K29" s="46"/>
      <c r="L29" s="46"/>
      <c r="M29" s="46"/>
      <c r="N29" s="46">
        <f>K29+L29-M29</f>
        <v>0</v>
      </c>
    </row>
    <row r="30" spans="1:14" ht="16.5">
      <c r="A30" s="43"/>
      <c r="B30" s="45"/>
      <c r="C30" s="46"/>
      <c r="D30" s="46"/>
      <c r="E30" s="46"/>
      <c r="F30" s="46">
        <f>C30+D30-E30</f>
        <v>0</v>
      </c>
      <c r="G30" s="46"/>
      <c r="H30" s="46"/>
      <c r="I30" s="46"/>
      <c r="J30" s="46">
        <f>G30+H30-I30</f>
        <v>0</v>
      </c>
      <c r="K30" s="46"/>
      <c r="L30" s="46"/>
      <c r="M30" s="46"/>
      <c r="N30" s="46">
        <f>K30+L30-M30</f>
        <v>0</v>
      </c>
    </row>
    <row r="31" spans="1:14" ht="16.5">
      <c r="A31" s="43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6.5">
      <c r="A32" s="43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ht="33">
      <c r="A33" s="43">
        <v>1</v>
      </c>
      <c r="B33" s="45" t="s">
        <v>817</v>
      </c>
      <c r="C33" s="46">
        <v>824.4</v>
      </c>
      <c r="D33" s="46">
        <v>0</v>
      </c>
      <c r="E33" s="46">
        <v>412.2</v>
      </c>
      <c r="F33" s="46">
        <f>C33+D33-E33</f>
        <v>412.2</v>
      </c>
      <c r="G33" s="46">
        <v>412.2</v>
      </c>
      <c r="H33" s="46">
        <v>0</v>
      </c>
      <c r="I33" s="46">
        <v>412.2</v>
      </c>
      <c r="J33" s="46">
        <f>G33+H33-I33</f>
        <v>0</v>
      </c>
      <c r="K33" s="46">
        <v>0</v>
      </c>
      <c r="L33" s="46">
        <v>0</v>
      </c>
      <c r="M33" s="46">
        <v>0</v>
      </c>
      <c r="N33" s="46">
        <f>K33+L33-M33</f>
        <v>0</v>
      </c>
    </row>
    <row r="34" spans="1:14" ht="16.5">
      <c r="A34" s="43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ht="16.5">
      <c r="A35" s="43"/>
      <c r="B35" s="45" t="s">
        <v>818</v>
      </c>
      <c r="C35" s="46">
        <f aca="true" t="shared" si="1" ref="C35:N35">C34+C33+C32+C31</f>
        <v>824.4</v>
      </c>
      <c r="D35" s="46">
        <f t="shared" si="1"/>
        <v>0</v>
      </c>
      <c r="E35" s="46">
        <f t="shared" si="1"/>
        <v>412.2</v>
      </c>
      <c r="F35" s="46">
        <f t="shared" si="1"/>
        <v>412.2</v>
      </c>
      <c r="G35" s="46">
        <f t="shared" si="1"/>
        <v>412.2</v>
      </c>
      <c r="H35" s="46">
        <f t="shared" si="1"/>
        <v>0</v>
      </c>
      <c r="I35" s="46">
        <f t="shared" si="1"/>
        <v>412.2</v>
      </c>
      <c r="J35" s="46">
        <f t="shared" si="1"/>
        <v>0</v>
      </c>
      <c r="K35" s="46">
        <f t="shared" si="1"/>
        <v>0</v>
      </c>
      <c r="L35" s="46">
        <f t="shared" si="1"/>
        <v>0</v>
      </c>
      <c r="M35" s="46">
        <f t="shared" si="1"/>
        <v>0</v>
      </c>
      <c r="N35" s="46">
        <f t="shared" si="1"/>
        <v>0</v>
      </c>
    </row>
    <row r="36" spans="1:14" ht="16.5">
      <c r="A36" s="43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99">
      <c r="A37" s="43" t="s">
        <v>819</v>
      </c>
      <c r="B37" s="45" t="s">
        <v>820</v>
      </c>
      <c r="C37" s="46">
        <v>9177</v>
      </c>
      <c r="D37" s="46">
        <v>13000</v>
      </c>
      <c r="E37" s="46">
        <f>1606+13000</f>
        <v>14606</v>
      </c>
      <c r="F37" s="46">
        <f>C37+D37-E37</f>
        <v>7571</v>
      </c>
      <c r="G37" s="46">
        <v>7571</v>
      </c>
      <c r="H37" s="46">
        <v>0</v>
      </c>
      <c r="I37" s="46">
        <v>1606</v>
      </c>
      <c r="J37" s="46">
        <f>G37+H37-I37</f>
        <v>5965</v>
      </c>
      <c r="K37" s="46">
        <v>5965</v>
      </c>
      <c r="L37" s="46">
        <v>0</v>
      </c>
      <c r="M37" s="46">
        <v>2094</v>
      </c>
      <c r="N37" s="46">
        <f>K37+L37-M37</f>
        <v>3871</v>
      </c>
    </row>
    <row r="38" spans="1:14" ht="16.5">
      <c r="A38" s="43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1:14" ht="16.5">
      <c r="A39" s="43"/>
      <c r="B39" s="45" t="s">
        <v>821</v>
      </c>
      <c r="C39" s="46">
        <f aca="true" t="shared" si="2" ref="C39:N39">C37</f>
        <v>9177</v>
      </c>
      <c r="D39" s="46">
        <f t="shared" si="2"/>
        <v>13000</v>
      </c>
      <c r="E39" s="46">
        <f t="shared" si="2"/>
        <v>14606</v>
      </c>
      <c r="F39" s="46">
        <f t="shared" si="2"/>
        <v>7571</v>
      </c>
      <c r="G39" s="46">
        <f t="shared" si="2"/>
        <v>7571</v>
      </c>
      <c r="H39" s="49">
        <f t="shared" si="2"/>
        <v>0</v>
      </c>
      <c r="I39" s="49">
        <f t="shared" si="2"/>
        <v>1606</v>
      </c>
      <c r="J39" s="49">
        <f t="shared" si="2"/>
        <v>5965</v>
      </c>
      <c r="K39" s="49">
        <f t="shared" si="2"/>
        <v>5965</v>
      </c>
      <c r="L39" s="49">
        <f t="shared" si="2"/>
        <v>0</v>
      </c>
      <c r="M39" s="46">
        <f t="shared" si="2"/>
        <v>2094</v>
      </c>
      <c r="N39" s="46">
        <f t="shared" si="2"/>
        <v>3871</v>
      </c>
    </row>
    <row r="40" spans="1:14" ht="16.5" customHeight="1">
      <c r="A40" s="43"/>
      <c r="B40" s="45"/>
      <c r="C40" s="46"/>
      <c r="D40" s="46"/>
      <c r="E40" s="46"/>
      <c r="F40" s="46"/>
      <c r="G40" s="50"/>
      <c r="H40" s="50"/>
      <c r="I40" s="50"/>
      <c r="J40" s="50"/>
      <c r="K40" s="50"/>
      <c r="L40" s="50"/>
      <c r="M40" s="50"/>
      <c r="N40" s="50"/>
    </row>
    <row r="41" spans="1:14" ht="16.5">
      <c r="A41" s="43"/>
      <c r="B41" s="45" t="s">
        <v>445</v>
      </c>
      <c r="C41" s="46">
        <f aca="true" t="shared" si="3" ref="C41:N41">C39+C35+C27+C17</f>
        <v>10001.4</v>
      </c>
      <c r="D41" s="46">
        <f t="shared" si="3"/>
        <v>31939.03</v>
      </c>
      <c r="E41" s="46">
        <f t="shared" si="3"/>
        <v>29518.2</v>
      </c>
      <c r="F41" s="46">
        <f t="shared" si="3"/>
        <v>12422.23</v>
      </c>
      <c r="G41" s="51">
        <f t="shared" si="3"/>
        <v>12422.23</v>
      </c>
      <c r="H41" s="51">
        <f t="shared" si="3"/>
        <v>5190.4</v>
      </c>
      <c r="I41" s="51">
        <f t="shared" si="3"/>
        <v>2018.2</v>
      </c>
      <c r="J41" s="51">
        <f t="shared" si="3"/>
        <v>15594.43</v>
      </c>
      <c r="K41" s="51">
        <f t="shared" si="3"/>
        <v>15594.43</v>
      </c>
      <c r="L41" s="51">
        <f t="shared" si="3"/>
        <v>5841.8</v>
      </c>
      <c r="M41" s="46">
        <f t="shared" si="3"/>
        <v>2094</v>
      </c>
      <c r="N41" s="46">
        <f t="shared" si="3"/>
        <v>19342.23</v>
      </c>
    </row>
    <row r="42" spans="1:14" ht="16.5" hidden="1">
      <c r="A42" s="43"/>
      <c r="B42" s="45"/>
      <c r="C42" s="44"/>
      <c r="D42" s="44"/>
      <c r="E42" s="44"/>
      <c r="F42" s="52"/>
      <c r="G42" s="53"/>
      <c r="H42" s="53"/>
      <c r="I42" s="53"/>
      <c r="J42" s="54"/>
      <c r="K42" s="53"/>
      <c r="L42" s="53"/>
      <c r="M42" s="53"/>
      <c r="N42" s="54"/>
    </row>
    <row r="43" spans="7:14" ht="16.5" hidden="1">
      <c r="G43" s="55"/>
      <c r="H43" s="55"/>
      <c r="I43" s="55"/>
      <c r="J43" s="55"/>
      <c r="K43" s="55"/>
      <c r="L43" s="55"/>
      <c r="M43" s="55"/>
      <c r="N43" s="55"/>
    </row>
    <row r="44" spans="4:14" ht="16.5" hidden="1">
      <c r="D44" s="39">
        <f>D41-D39</f>
        <v>18939.03</v>
      </c>
      <c r="E44" s="39">
        <f>E41-E39</f>
        <v>14912.2</v>
      </c>
      <c r="G44" s="56"/>
      <c r="H44" s="39">
        <f>H41-H39</f>
        <v>5190.4</v>
      </c>
      <c r="I44" s="39">
        <f>I41-I39</f>
        <v>412.20000000000005</v>
      </c>
      <c r="J44" s="56"/>
      <c r="K44" s="56"/>
      <c r="L44" s="39">
        <f>L41-L39</f>
        <v>5841.8</v>
      </c>
      <c r="M44" s="39">
        <f>M41-M39</f>
        <v>0</v>
      </c>
      <c r="N44" s="56"/>
    </row>
    <row r="45" spans="4:14" ht="16.5" hidden="1">
      <c r="D45" s="57">
        <f>D44-E44</f>
        <v>4026.829999999998</v>
      </c>
      <c r="E45" s="57"/>
      <c r="G45" s="56"/>
      <c r="H45" s="57">
        <f>H44-I44</f>
        <v>4778.2</v>
      </c>
      <c r="I45" s="57"/>
      <c r="J45" s="56"/>
      <c r="K45" s="56"/>
      <c r="L45" s="57">
        <f>L44-M44</f>
        <v>5841.8</v>
      </c>
      <c r="M45" s="57"/>
      <c r="N45" s="56"/>
    </row>
    <row r="46" spans="4:14" ht="16.5" hidden="1">
      <c r="D46" s="57">
        <f>'[2]3'!D19</f>
        <v>4026.83</v>
      </c>
      <c r="G46" s="56"/>
      <c r="H46" s="58">
        <f>'[2]3'!G19</f>
        <v>4776.5</v>
      </c>
      <c r="I46" s="56"/>
      <c r="J46" s="56"/>
      <c r="K46" s="56"/>
      <c r="L46" s="58">
        <f>'[2]3'!H19</f>
        <v>5841.8</v>
      </c>
      <c r="M46" s="56"/>
      <c r="N46" s="56"/>
    </row>
    <row r="47" spans="7:14" ht="16.5" hidden="1">
      <c r="G47" s="56"/>
      <c r="H47" s="56"/>
      <c r="I47" s="56"/>
      <c r="J47" s="56"/>
      <c r="K47" s="56"/>
      <c r="L47" s="56"/>
      <c r="M47" s="56"/>
      <c r="N47" s="56"/>
    </row>
    <row r="48" spans="7:14" ht="16.5" hidden="1">
      <c r="G48" s="59"/>
      <c r="H48" s="59"/>
      <c r="I48" s="59"/>
      <c r="J48" s="59"/>
      <c r="K48" s="59"/>
      <c r="L48" s="59"/>
      <c r="M48" s="59"/>
      <c r="N48" s="59"/>
    </row>
    <row r="49" spans="5:6" ht="16.5" hidden="1">
      <c r="E49" s="39">
        <f>3472.2-E33</f>
        <v>3060</v>
      </c>
      <c r="F49" s="57"/>
    </row>
    <row r="50" ht="16.5" hidden="1"/>
    <row r="51" ht="16.5">
      <c r="D51" s="57"/>
    </row>
    <row r="54" ht="16.5">
      <c r="B54" s="57"/>
    </row>
    <row r="56" ht="16.5">
      <c r="C56" s="57"/>
    </row>
    <row r="61" ht="16.5">
      <c r="C61" s="57"/>
    </row>
  </sheetData>
  <mergeCells count="4">
    <mergeCell ref="K8:L8"/>
    <mergeCell ref="K2:L2"/>
    <mergeCell ref="K6:L6"/>
    <mergeCell ref="K7:L7"/>
  </mergeCells>
  <printOptions/>
  <pageMargins left="0.75" right="0.24" top="0.35" bottom="1" header="0.5" footer="0.5"/>
  <pageSetup fitToHeight="1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workbookViewId="0" topLeftCell="A20">
      <selection activeCell="J5" sqref="J5"/>
    </sheetView>
  </sheetViews>
  <sheetFormatPr defaultColWidth="9.00390625" defaultRowHeight="12.75"/>
  <cols>
    <col min="1" max="1" width="5.625" style="38" customWidth="1"/>
    <col min="2" max="2" width="43.75390625" style="39" customWidth="1"/>
    <col min="3" max="3" width="16.125" style="39" customWidth="1"/>
    <col min="4" max="4" width="11.375" style="39" customWidth="1"/>
    <col min="5" max="5" width="12.375" style="39" customWidth="1"/>
    <col min="6" max="6" width="15.125" style="39" customWidth="1"/>
    <col min="7" max="7" width="4.375" style="39" hidden="1" customWidth="1"/>
    <col min="8" max="8" width="15.75390625" style="39" customWidth="1"/>
    <col min="9" max="9" width="12.00390625" style="39" customWidth="1"/>
    <col min="10" max="10" width="13.75390625" style="39" customWidth="1"/>
    <col min="11" max="11" width="15.75390625" style="39" customWidth="1"/>
    <col min="12" max="12" width="4.25390625" style="39" hidden="1" customWidth="1"/>
    <col min="13" max="13" width="16.25390625" style="39" customWidth="1"/>
    <col min="14" max="14" width="10.625" style="39" customWidth="1"/>
    <col min="15" max="15" width="11.25390625" style="39" customWidth="1"/>
    <col min="16" max="16" width="14.625" style="39" customWidth="1"/>
    <col min="17" max="16384" width="9.125" style="39" customWidth="1"/>
  </cols>
  <sheetData>
    <row r="1" spans="3:16" ht="16.5">
      <c r="C1" s="42"/>
      <c r="E1" s="60"/>
      <c r="F1" s="60"/>
      <c r="H1" s="40"/>
      <c r="J1" s="60"/>
      <c r="K1" s="60"/>
      <c r="M1" s="40"/>
      <c r="O1" s="60"/>
      <c r="P1" s="60"/>
    </row>
    <row r="2" spans="3:16" ht="14.25" customHeight="1">
      <c r="C2" s="42"/>
      <c r="E2" s="60"/>
      <c r="F2" s="60"/>
      <c r="H2" s="40"/>
      <c r="J2" s="131" t="s">
        <v>741</v>
      </c>
      <c r="K2" s="131"/>
      <c r="L2" s="131"/>
      <c r="M2" s="131"/>
      <c r="O2" s="60"/>
      <c r="P2" s="60"/>
    </row>
    <row r="3" spans="3:16" ht="23.25" customHeight="1">
      <c r="C3" s="42"/>
      <c r="E3" s="60"/>
      <c r="F3" s="60"/>
      <c r="H3" s="40"/>
      <c r="J3" s="42" t="s">
        <v>356</v>
      </c>
      <c r="K3" s="42"/>
      <c r="L3" s="42"/>
      <c r="M3" s="42"/>
      <c r="O3" s="60"/>
      <c r="P3" s="60"/>
    </row>
    <row r="4" spans="3:16" ht="36.75" customHeight="1">
      <c r="C4" s="42"/>
      <c r="E4" s="60"/>
      <c r="F4" s="60"/>
      <c r="H4" s="40"/>
      <c r="J4" s="42" t="s">
        <v>31</v>
      </c>
      <c r="K4" s="42"/>
      <c r="L4" s="42"/>
      <c r="M4" s="42"/>
      <c r="O4" s="60"/>
      <c r="P4" s="60"/>
    </row>
    <row r="5" spans="3:16" ht="6.75" customHeight="1">
      <c r="C5" s="42"/>
      <c r="E5" s="60"/>
      <c r="F5" s="60"/>
      <c r="H5" s="40"/>
      <c r="J5" s="41"/>
      <c r="K5" s="41"/>
      <c r="L5" s="78"/>
      <c r="M5" s="40"/>
      <c r="O5" s="60"/>
      <c r="P5" s="60"/>
    </row>
    <row r="6" spans="3:16" ht="4.5" customHeight="1">
      <c r="C6" s="42"/>
      <c r="E6" s="130"/>
      <c r="F6" s="130"/>
      <c r="H6" s="40"/>
      <c r="J6" s="130"/>
      <c r="K6" s="130"/>
      <c r="L6" s="78"/>
      <c r="M6" s="40"/>
      <c r="O6" s="130"/>
      <c r="P6" s="130"/>
    </row>
    <row r="7" spans="3:13" ht="24.75" customHeight="1">
      <c r="C7" s="40"/>
      <c r="H7" s="40"/>
      <c r="J7" s="130" t="s">
        <v>822</v>
      </c>
      <c r="K7" s="130"/>
      <c r="L7" s="130"/>
      <c r="M7" s="130"/>
    </row>
    <row r="8" spans="8:13" ht="35.25" customHeight="1">
      <c r="H8" s="40"/>
      <c r="J8" s="130" t="s">
        <v>356</v>
      </c>
      <c r="K8" s="130"/>
      <c r="L8" s="130"/>
      <c r="M8" s="130"/>
    </row>
    <row r="9" spans="8:15" ht="26.25" customHeight="1">
      <c r="H9" s="40"/>
      <c r="J9" s="130" t="s">
        <v>823</v>
      </c>
      <c r="K9" s="130"/>
      <c r="L9" s="130"/>
      <c r="M9" s="130"/>
      <c r="O9" s="61"/>
    </row>
    <row r="10" spans="8:13" ht="16.5" hidden="1">
      <c r="H10" s="42"/>
      <c r="M10" s="42"/>
    </row>
    <row r="12" ht="16.5">
      <c r="B12" s="39" t="s">
        <v>824</v>
      </c>
    </row>
    <row r="14" ht="16.5">
      <c r="P14" s="39" t="s">
        <v>361</v>
      </c>
    </row>
    <row r="15" spans="1:16" ht="82.5">
      <c r="A15" s="43"/>
      <c r="B15" s="44"/>
      <c r="C15" s="43" t="s">
        <v>796</v>
      </c>
      <c r="D15" s="43" t="s">
        <v>797</v>
      </c>
      <c r="E15" s="43" t="s">
        <v>798</v>
      </c>
      <c r="F15" s="43" t="s">
        <v>799</v>
      </c>
      <c r="H15" s="43" t="s">
        <v>800</v>
      </c>
      <c r="I15" s="43" t="s">
        <v>801</v>
      </c>
      <c r="J15" s="43" t="s">
        <v>802</v>
      </c>
      <c r="K15" s="43" t="s">
        <v>803</v>
      </c>
      <c r="M15" s="43" t="s">
        <v>804</v>
      </c>
      <c r="N15" s="43" t="s">
        <v>805</v>
      </c>
      <c r="O15" s="43" t="s">
        <v>806</v>
      </c>
      <c r="P15" s="43" t="s">
        <v>807</v>
      </c>
    </row>
    <row r="16" spans="1:16" ht="16.5">
      <c r="A16" s="62" t="s">
        <v>825</v>
      </c>
      <c r="B16" s="63"/>
      <c r="C16" s="63"/>
      <c r="D16" s="63"/>
      <c r="E16" s="63"/>
      <c r="F16" s="64"/>
      <c r="H16" s="65" t="s">
        <v>826</v>
      </c>
      <c r="M16" s="65" t="s">
        <v>827</v>
      </c>
      <c r="N16" s="44"/>
      <c r="O16" s="44"/>
      <c r="P16" s="44"/>
    </row>
    <row r="17" spans="1:16" ht="66">
      <c r="A17" s="66" t="s">
        <v>808</v>
      </c>
      <c r="B17" s="67" t="s">
        <v>809</v>
      </c>
      <c r="C17" s="46"/>
      <c r="D17" s="46"/>
      <c r="E17" s="46"/>
      <c r="F17" s="46"/>
      <c r="G17" s="68"/>
      <c r="H17" s="46"/>
      <c r="I17" s="46"/>
      <c r="J17" s="46"/>
      <c r="K17" s="46"/>
      <c r="L17" s="68"/>
      <c r="M17" s="46"/>
      <c r="N17" s="46"/>
      <c r="O17" s="46"/>
      <c r="P17" s="46"/>
    </row>
    <row r="18" spans="1:16" ht="16.5">
      <c r="A18" s="66"/>
      <c r="B18" s="69" t="s">
        <v>810</v>
      </c>
      <c r="C18" s="46"/>
      <c r="D18" s="46"/>
      <c r="E18" s="46"/>
      <c r="F18" s="46"/>
      <c r="G18" s="68"/>
      <c r="H18" s="46"/>
      <c r="I18" s="46"/>
      <c r="J18" s="46"/>
      <c r="K18" s="46"/>
      <c r="L18" s="68"/>
      <c r="M18" s="46"/>
      <c r="N18" s="46"/>
      <c r="O18" s="46"/>
      <c r="P18" s="46"/>
    </row>
    <row r="19" spans="1:16" ht="16.5" hidden="1">
      <c r="A19" s="66"/>
      <c r="B19" s="46"/>
      <c r="C19" s="46"/>
      <c r="D19" s="46"/>
      <c r="E19" s="46"/>
      <c r="F19" s="46"/>
      <c r="G19" s="68"/>
      <c r="H19" s="46"/>
      <c r="I19" s="46"/>
      <c r="J19" s="46"/>
      <c r="K19" s="46"/>
      <c r="L19" s="68"/>
      <c r="M19" s="46"/>
      <c r="N19" s="46"/>
      <c r="O19" s="46"/>
      <c r="P19" s="46"/>
    </row>
    <row r="20" spans="1:16" ht="16.5">
      <c r="A20" s="66" t="s">
        <v>811</v>
      </c>
      <c r="B20" s="46" t="s">
        <v>812</v>
      </c>
      <c r="C20" s="46"/>
      <c r="D20" s="46"/>
      <c r="E20" s="46"/>
      <c r="F20" s="46"/>
      <c r="G20" s="68"/>
      <c r="H20" s="46"/>
      <c r="I20" s="46"/>
      <c r="J20" s="46"/>
      <c r="K20" s="46"/>
      <c r="L20" s="68"/>
      <c r="M20" s="46"/>
      <c r="N20" s="46"/>
      <c r="O20" s="46"/>
      <c r="P20" s="46"/>
    </row>
    <row r="21" spans="1:16" ht="16.5" hidden="1">
      <c r="A21" s="66"/>
      <c r="B21" s="46"/>
      <c r="C21" s="46"/>
      <c r="D21" s="46"/>
      <c r="E21" s="46"/>
      <c r="F21" s="46"/>
      <c r="G21" s="68"/>
      <c r="H21" s="46"/>
      <c r="I21" s="46"/>
      <c r="J21" s="46"/>
      <c r="K21" s="46"/>
      <c r="L21" s="68"/>
      <c r="M21" s="46"/>
      <c r="N21" s="46"/>
      <c r="O21" s="46"/>
      <c r="P21" s="46"/>
    </row>
    <row r="22" spans="1:16" ht="16.5" hidden="1">
      <c r="A22" s="66"/>
      <c r="B22" s="67"/>
      <c r="C22" s="46"/>
      <c r="D22" s="46"/>
      <c r="E22" s="46"/>
      <c r="F22" s="46"/>
      <c r="G22" s="68"/>
      <c r="H22" s="46"/>
      <c r="I22" s="46"/>
      <c r="J22" s="46"/>
      <c r="K22" s="46"/>
      <c r="L22" s="68"/>
      <c r="M22" s="46"/>
      <c r="N22" s="46"/>
      <c r="O22" s="46"/>
      <c r="P22" s="46"/>
    </row>
    <row r="23" spans="1:16" ht="16.5" hidden="1">
      <c r="A23" s="66"/>
      <c r="B23" s="67"/>
      <c r="C23" s="46"/>
      <c r="D23" s="46"/>
      <c r="E23" s="46"/>
      <c r="F23" s="46"/>
      <c r="G23" s="68"/>
      <c r="H23" s="46"/>
      <c r="I23" s="46"/>
      <c r="J23" s="46"/>
      <c r="K23" s="46"/>
      <c r="L23" s="68"/>
      <c r="M23" s="46"/>
      <c r="N23" s="46"/>
      <c r="O23" s="46"/>
      <c r="P23" s="46"/>
    </row>
    <row r="24" spans="1:16" ht="16.5" hidden="1">
      <c r="A24" s="66"/>
      <c r="B24" s="67"/>
      <c r="C24" s="46"/>
      <c r="D24" s="46"/>
      <c r="E24" s="46"/>
      <c r="F24" s="46"/>
      <c r="G24" s="68"/>
      <c r="H24" s="46"/>
      <c r="I24" s="46"/>
      <c r="J24" s="46"/>
      <c r="K24" s="46"/>
      <c r="L24" s="68"/>
      <c r="M24" s="46"/>
      <c r="N24" s="46"/>
      <c r="O24" s="46"/>
      <c r="P24" s="46"/>
    </row>
    <row r="25" spans="1:16" ht="16.5">
      <c r="A25" s="66"/>
      <c r="B25" s="69" t="s">
        <v>814</v>
      </c>
      <c r="C25" s="46">
        <f>SUM(C22:C24)</f>
        <v>0</v>
      </c>
      <c r="D25" s="46">
        <f>SUM(D22:D24)</f>
        <v>0</v>
      </c>
      <c r="E25" s="46">
        <f>SUM(E22:E24)</f>
        <v>0</v>
      </c>
      <c r="F25" s="46">
        <f>SUM(F22:F24)</f>
        <v>0</v>
      </c>
      <c r="G25" s="68"/>
      <c r="H25" s="46">
        <f>SUM(H22:H24)</f>
        <v>0</v>
      </c>
      <c r="I25" s="46">
        <f>SUM(I22:I24)</f>
        <v>0</v>
      </c>
      <c r="J25" s="46">
        <f>SUM(J22:J24)</f>
        <v>0</v>
      </c>
      <c r="K25" s="46">
        <f>SUM(K22:K24)</f>
        <v>0</v>
      </c>
      <c r="L25" s="68"/>
      <c r="M25" s="46">
        <f>SUM(M22:M24)</f>
        <v>0</v>
      </c>
      <c r="N25" s="46">
        <f>'[2]5'!E31-'[2]4'!E23</f>
        <v>0</v>
      </c>
      <c r="O25" s="46">
        <f>SUM(O22:O24)</f>
        <v>0</v>
      </c>
      <c r="P25" s="46">
        <f>SUM(P22:P24)</f>
        <v>0</v>
      </c>
    </row>
    <row r="26" spans="1:16" ht="16.5" hidden="1">
      <c r="A26" s="66"/>
      <c r="B26" s="46"/>
      <c r="C26" s="46"/>
      <c r="D26" s="46"/>
      <c r="E26" s="46"/>
      <c r="F26" s="46"/>
      <c r="G26" s="68"/>
      <c r="H26" s="46"/>
      <c r="I26" s="46"/>
      <c r="J26" s="46"/>
      <c r="K26" s="46"/>
      <c r="L26" s="68"/>
      <c r="M26" s="46"/>
      <c r="N26" s="46"/>
      <c r="O26" s="46"/>
      <c r="P26" s="46"/>
    </row>
    <row r="27" spans="1:16" ht="33">
      <c r="A27" s="66" t="s">
        <v>815</v>
      </c>
      <c r="B27" s="67" t="s">
        <v>816</v>
      </c>
      <c r="C27" s="46"/>
      <c r="D27" s="46"/>
      <c r="E27" s="46"/>
      <c r="F27" s="46">
        <f>C27+D27-E27</f>
        <v>0</v>
      </c>
      <c r="G27" s="68"/>
      <c r="H27" s="46"/>
      <c r="I27" s="46"/>
      <c r="J27" s="46"/>
      <c r="K27" s="46">
        <f>H27+I27-J27</f>
        <v>0</v>
      </c>
      <c r="L27" s="68"/>
      <c r="M27" s="46"/>
      <c r="N27" s="46"/>
      <c r="O27" s="46"/>
      <c r="P27" s="46">
        <f>M27+N27-O27</f>
        <v>0</v>
      </c>
    </row>
    <row r="28" spans="1:16" ht="16.5" hidden="1">
      <c r="A28" s="66"/>
      <c r="B28" s="67"/>
      <c r="C28" s="46"/>
      <c r="D28" s="46"/>
      <c r="E28" s="46"/>
      <c r="F28" s="46">
        <f>C28+D28-E28</f>
        <v>0</v>
      </c>
      <c r="G28" s="68"/>
      <c r="H28" s="46"/>
      <c r="I28" s="46"/>
      <c r="J28" s="46"/>
      <c r="K28" s="46">
        <f>H28+I28-J28</f>
        <v>0</v>
      </c>
      <c r="L28" s="68"/>
      <c r="M28" s="46"/>
      <c r="N28" s="46"/>
      <c r="O28" s="46"/>
      <c r="P28" s="46">
        <f>M28+N28-O28</f>
        <v>0</v>
      </c>
    </row>
    <row r="29" spans="1:16" ht="16.5" hidden="1">
      <c r="A29" s="66"/>
      <c r="B29" s="67"/>
      <c r="C29" s="46"/>
      <c r="D29" s="46"/>
      <c r="E29" s="46"/>
      <c r="F29" s="46"/>
      <c r="G29" s="68"/>
      <c r="H29" s="46"/>
      <c r="I29" s="46"/>
      <c r="J29" s="46"/>
      <c r="K29" s="46"/>
      <c r="L29" s="68"/>
      <c r="M29" s="46"/>
      <c r="N29" s="46"/>
      <c r="O29" s="46"/>
      <c r="P29" s="46"/>
    </row>
    <row r="30" spans="1:16" ht="16.5" hidden="1">
      <c r="A30" s="66"/>
      <c r="B30" s="67"/>
      <c r="C30" s="46"/>
      <c r="D30" s="46"/>
      <c r="E30" s="46"/>
      <c r="F30" s="46"/>
      <c r="G30" s="68"/>
      <c r="H30" s="46"/>
      <c r="I30" s="46"/>
      <c r="J30" s="46"/>
      <c r="K30" s="46"/>
      <c r="L30" s="68"/>
      <c r="M30" s="46"/>
      <c r="N30" s="46"/>
      <c r="O30" s="46"/>
      <c r="P30" s="46"/>
    </row>
    <row r="31" spans="1:16" ht="49.5">
      <c r="A31" s="66" t="s">
        <v>828</v>
      </c>
      <c r="B31" s="67" t="s">
        <v>829</v>
      </c>
      <c r="C31" s="46">
        <v>824.4</v>
      </c>
      <c r="D31" s="46">
        <v>0</v>
      </c>
      <c r="E31" s="46">
        <v>412.2</v>
      </c>
      <c r="F31" s="46">
        <f>C31+D31-E31</f>
        <v>412.2</v>
      </c>
      <c r="G31" s="68"/>
      <c r="H31" s="46">
        <v>412.2</v>
      </c>
      <c r="I31" s="46">
        <v>0</v>
      </c>
      <c r="J31" s="46">
        <v>412.2</v>
      </c>
      <c r="K31" s="46">
        <f>H31+I31-J31</f>
        <v>0</v>
      </c>
      <c r="L31" s="68"/>
      <c r="M31" s="46">
        <v>0</v>
      </c>
      <c r="N31" s="46">
        <v>0</v>
      </c>
      <c r="O31" s="46">
        <v>0</v>
      </c>
      <c r="P31" s="46">
        <f>M31+N31-O31</f>
        <v>0</v>
      </c>
    </row>
    <row r="32" spans="1:16" ht="16.5" hidden="1">
      <c r="A32" s="66"/>
      <c r="B32" s="67"/>
      <c r="C32" s="46"/>
      <c r="D32" s="46"/>
      <c r="E32" s="46"/>
      <c r="F32" s="46"/>
      <c r="G32" s="68"/>
      <c r="H32" s="46"/>
      <c r="I32" s="46"/>
      <c r="J32" s="46"/>
      <c r="K32" s="46"/>
      <c r="L32" s="68"/>
      <c r="M32" s="46"/>
      <c r="N32" s="46"/>
      <c r="O32" s="46"/>
      <c r="P32" s="46"/>
    </row>
    <row r="33" spans="1:16" ht="16.5">
      <c r="A33" s="66"/>
      <c r="B33" s="67" t="s">
        <v>818</v>
      </c>
      <c r="C33" s="46">
        <f>SUM(C29:C32)</f>
        <v>824.4</v>
      </c>
      <c r="D33" s="46">
        <f>SUM(D29:D32)</f>
        <v>0</v>
      </c>
      <c r="E33" s="46">
        <f>SUM(E29:E32)</f>
        <v>412.2</v>
      </c>
      <c r="F33" s="46">
        <f>SUM(F29:F32)</f>
        <v>412.2</v>
      </c>
      <c r="G33" s="68"/>
      <c r="H33" s="46">
        <f>SUM(H29:H32)</f>
        <v>412.2</v>
      </c>
      <c r="I33" s="46">
        <f>SUM(I29:I32)</f>
        <v>0</v>
      </c>
      <c r="J33" s="46">
        <f>SUM(J29:J32)</f>
        <v>412.2</v>
      </c>
      <c r="K33" s="46">
        <f>SUM(K29:K32)</f>
        <v>0</v>
      </c>
      <c r="L33" s="68"/>
      <c r="M33" s="46">
        <f>SUM(M29:M32)</f>
        <v>0</v>
      </c>
      <c r="N33" s="46">
        <f>SUM(N29:N32)</f>
        <v>0</v>
      </c>
      <c r="O33" s="46">
        <f>SUM(O29:O32)</f>
        <v>0</v>
      </c>
      <c r="P33" s="46">
        <f>SUM(P29:P32)</f>
        <v>0</v>
      </c>
    </row>
    <row r="34" spans="1:16" ht="16.5" hidden="1">
      <c r="A34" s="66"/>
      <c r="B34" s="67"/>
      <c r="C34" s="46"/>
      <c r="D34" s="46"/>
      <c r="E34" s="46"/>
      <c r="F34" s="46"/>
      <c r="G34" s="68"/>
      <c r="H34" s="46"/>
      <c r="I34" s="46"/>
      <c r="J34" s="46"/>
      <c r="K34" s="46"/>
      <c r="L34" s="68"/>
      <c r="M34" s="46"/>
      <c r="N34" s="46"/>
      <c r="O34" s="46"/>
      <c r="P34" s="46"/>
    </row>
    <row r="35" spans="1:16" ht="132">
      <c r="A35" s="66" t="s">
        <v>819</v>
      </c>
      <c r="B35" s="67" t="s">
        <v>830</v>
      </c>
      <c r="C35" s="46">
        <v>1936</v>
      </c>
      <c r="D35" s="46">
        <v>0</v>
      </c>
      <c r="E35" s="46">
        <v>645</v>
      </c>
      <c r="F35" s="46">
        <f>C35+D35-E35</f>
        <v>1291</v>
      </c>
      <c r="G35" s="68"/>
      <c r="H35" s="46">
        <v>1291</v>
      </c>
      <c r="I35" s="46">
        <v>0</v>
      </c>
      <c r="J35" s="46">
        <v>646</v>
      </c>
      <c r="K35" s="46">
        <f>H35+I35-J35</f>
        <v>645</v>
      </c>
      <c r="L35" s="68"/>
      <c r="M35" s="46">
        <v>645</v>
      </c>
      <c r="N35" s="46">
        <v>0</v>
      </c>
      <c r="O35" s="46">
        <v>645</v>
      </c>
      <c r="P35" s="46">
        <f>M35+N35-O35</f>
        <v>0</v>
      </c>
    </row>
    <row r="36" spans="1:18" ht="132">
      <c r="A36" s="66"/>
      <c r="B36" s="67" t="s">
        <v>831</v>
      </c>
      <c r="C36" s="46">
        <f>2241+5000</f>
        <v>7241</v>
      </c>
      <c r="D36" s="46">
        <v>0</v>
      </c>
      <c r="E36" s="46">
        <v>961</v>
      </c>
      <c r="F36" s="46">
        <f>C36+D36-E36</f>
        <v>6280</v>
      </c>
      <c r="G36" s="68"/>
      <c r="H36" s="46">
        <v>6280</v>
      </c>
      <c r="I36" s="46"/>
      <c r="J36" s="46">
        <v>960</v>
      </c>
      <c r="K36" s="46">
        <f>H36+I36-J36</f>
        <v>5320</v>
      </c>
      <c r="L36" s="68"/>
      <c r="M36" s="46">
        <v>5320</v>
      </c>
      <c r="N36" s="46"/>
      <c r="O36" s="46">
        <f>322+1127</f>
        <v>1449</v>
      </c>
      <c r="P36" s="46">
        <f>M36+N36-O36</f>
        <v>3871</v>
      </c>
      <c r="R36" s="56"/>
    </row>
    <row r="37" spans="1:18" ht="16.5" hidden="1">
      <c r="A37" s="66"/>
      <c r="B37" s="67"/>
      <c r="C37" s="46"/>
      <c r="D37" s="46"/>
      <c r="E37" s="46"/>
      <c r="F37" s="46"/>
      <c r="G37" s="68"/>
      <c r="H37" s="46"/>
      <c r="I37" s="46"/>
      <c r="J37" s="46"/>
      <c r="K37" s="46"/>
      <c r="L37" s="68"/>
      <c r="M37" s="46"/>
      <c r="N37" s="46"/>
      <c r="O37" s="46"/>
      <c r="P37" s="46"/>
      <c r="R37" s="56"/>
    </row>
    <row r="38" spans="1:18" ht="16.5" hidden="1">
      <c r="A38" s="66"/>
      <c r="B38" s="67"/>
      <c r="C38" s="46"/>
      <c r="D38" s="46"/>
      <c r="E38" s="46"/>
      <c r="F38" s="46"/>
      <c r="G38" s="68"/>
      <c r="H38" s="46"/>
      <c r="I38" s="46"/>
      <c r="J38" s="46"/>
      <c r="K38" s="46"/>
      <c r="L38" s="68"/>
      <c r="M38" s="46"/>
      <c r="N38" s="46"/>
      <c r="O38" s="46"/>
      <c r="P38" s="46"/>
      <c r="R38" s="56"/>
    </row>
    <row r="39" spans="1:18" ht="16.5" hidden="1">
      <c r="A39" s="66"/>
      <c r="B39" s="67"/>
      <c r="C39" s="46"/>
      <c r="D39" s="46"/>
      <c r="E39" s="46"/>
      <c r="F39" s="46"/>
      <c r="G39" s="68"/>
      <c r="H39" s="46"/>
      <c r="I39" s="46"/>
      <c r="J39" s="46"/>
      <c r="K39" s="46"/>
      <c r="L39" s="68"/>
      <c r="M39" s="46"/>
      <c r="N39" s="46"/>
      <c r="O39" s="46"/>
      <c r="P39" s="46"/>
      <c r="R39" s="56"/>
    </row>
    <row r="40" spans="1:18" ht="16.5" hidden="1">
      <c r="A40" s="66"/>
      <c r="B40" s="67"/>
      <c r="C40" s="46"/>
      <c r="D40" s="46"/>
      <c r="E40" s="46"/>
      <c r="F40" s="46"/>
      <c r="G40" s="68"/>
      <c r="H40" s="46"/>
      <c r="I40" s="46"/>
      <c r="J40" s="46"/>
      <c r="K40" s="46"/>
      <c r="L40" s="68"/>
      <c r="M40" s="46"/>
      <c r="N40" s="46"/>
      <c r="O40" s="46"/>
      <c r="P40" s="46"/>
      <c r="R40" s="56"/>
    </row>
    <row r="41" spans="1:18" ht="16.5" hidden="1">
      <c r="A41" s="66"/>
      <c r="B41" s="67"/>
      <c r="C41" s="46"/>
      <c r="D41" s="46"/>
      <c r="E41" s="46"/>
      <c r="F41" s="46"/>
      <c r="G41" s="68"/>
      <c r="H41" s="46"/>
      <c r="I41" s="46"/>
      <c r="J41" s="46"/>
      <c r="K41" s="46"/>
      <c r="L41" s="68"/>
      <c r="M41" s="46"/>
      <c r="N41" s="46"/>
      <c r="O41" s="46"/>
      <c r="P41" s="46"/>
      <c r="R41" s="56"/>
    </row>
    <row r="42" spans="1:18" ht="16.5" hidden="1">
      <c r="A42" s="66"/>
      <c r="B42" s="67"/>
      <c r="C42" s="46"/>
      <c r="D42" s="46"/>
      <c r="E42" s="46"/>
      <c r="F42" s="46"/>
      <c r="G42" s="68"/>
      <c r="H42" s="46"/>
      <c r="I42" s="46"/>
      <c r="J42" s="46"/>
      <c r="K42" s="46"/>
      <c r="L42" s="68"/>
      <c r="M42" s="46"/>
      <c r="N42" s="46"/>
      <c r="O42" s="46"/>
      <c r="P42" s="46"/>
      <c r="R42" s="56"/>
    </row>
    <row r="43" spans="1:18" ht="16.5">
      <c r="A43" s="66"/>
      <c r="B43" s="67" t="s">
        <v>821</v>
      </c>
      <c r="C43" s="46">
        <f>C35+C36</f>
        <v>9177</v>
      </c>
      <c r="D43" s="46">
        <f>D35+D36</f>
        <v>0</v>
      </c>
      <c r="E43" s="46">
        <f>E35+E36</f>
        <v>1606</v>
      </c>
      <c r="F43" s="46">
        <f>F35+F36</f>
        <v>7571</v>
      </c>
      <c r="G43" s="68"/>
      <c r="H43" s="46">
        <f>H35+H36</f>
        <v>7571</v>
      </c>
      <c r="I43" s="46">
        <f aca="true" t="shared" si="0" ref="I43:P43">I35+I36</f>
        <v>0</v>
      </c>
      <c r="J43" s="46">
        <f t="shared" si="0"/>
        <v>1606</v>
      </c>
      <c r="K43" s="46">
        <f t="shared" si="0"/>
        <v>5965</v>
      </c>
      <c r="L43" s="68"/>
      <c r="M43" s="46">
        <f t="shared" si="0"/>
        <v>5965</v>
      </c>
      <c r="N43" s="46">
        <f t="shared" si="0"/>
        <v>0</v>
      </c>
      <c r="O43" s="46">
        <f t="shared" si="0"/>
        <v>2094</v>
      </c>
      <c r="P43" s="46">
        <f t="shared" si="0"/>
        <v>3871</v>
      </c>
      <c r="R43" s="56"/>
    </row>
    <row r="44" spans="1:18" ht="16.5" hidden="1">
      <c r="A44" s="66"/>
      <c r="B44" s="67"/>
      <c r="C44" s="46"/>
      <c r="D44" s="46"/>
      <c r="E44" s="46"/>
      <c r="F44" s="46"/>
      <c r="G44" s="68"/>
      <c r="H44" s="46"/>
      <c r="I44" s="46"/>
      <c r="J44" s="46"/>
      <c r="K44" s="46"/>
      <c r="L44" s="68"/>
      <c r="M44" s="46"/>
      <c r="N44" s="46"/>
      <c r="O44" s="46"/>
      <c r="P44" s="46"/>
      <c r="R44" s="56"/>
    </row>
    <row r="45" spans="1:18" ht="16.5">
      <c r="A45" s="66"/>
      <c r="B45" s="67" t="s">
        <v>445</v>
      </c>
      <c r="C45" s="46">
        <f>C43+C33+C25</f>
        <v>10001.4</v>
      </c>
      <c r="D45" s="46">
        <f>D43+D33+D25+D18</f>
        <v>0</v>
      </c>
      <c r="E45" s="46">
        <f>E43+E33+E25+E18</f>
        <v>2018.2</v>
      </c>
      <c r="F45" s="46">
        <f>F43+F33+F25+F18</f>
        <v>7983.2</v>
      </c>
      <c r="G45" s="68"/>
      <c r="H45" s="46">
        <f>H43+H33+H25+H18</f>
        <v>7983.2</v>
      </c>
      <c r="I45" s="46">
        <f>I43+I33+I25+I18</f>
        <v>0</v>
      </c>
      <c r="J45" s="46">
        <f>J43+J33+J25+J18</f>
        <v>2018.2</v>
      </c>
      <c r="K45" s="46">
        <f>K43+K33+K25+K18</f>
        <v>5965</v>
      </c>
      <c r="L45" s="68"/>
      <c r="M45" s="46">
        <f>M43+M33+M25+M18</f>
        <v>5965</v>
      </c>
      <c r="N45" s="46">
        <f>N43+N33+N25+N18</f>
        <v>0</v>
      </c>
      <c r="O45" s="46">
        <f>O43+O33+O25+O18</f>
        <v>2094</v>
      </c>
      <c r="P45" s="46">
        <f>P43+P33+P25+P18</f>
        <v>3871</v>
      </c>
      <c r="R45" s="70"/>
    </row>
    <row r="46" spans="1:18" ht="16.5" hidden="1">
      <c r="A46" s="66"/>
      <c r="B46" s="67"/>
      <c r="C46" s="46"/>
      <c r="D46" s="46"/>
      <c r="E46" s="46"/>
      <c r="F46" s="46"/>
      <c r="G46" s="68"/>
      <c r="H46" s="46"/>
      <c r="I46" s="46"/>
      <c r="J46" s="46"/>
      <c r="K46" s="46"/>
      <c r="L46" s="68"/>
      <c r="M46" s="46"/>
      <c r="N46" s="46"/>
      <c r="O46" s="46"/>
      <c r="P46" s="46"/>
      <c r="R46" s="56"/>
    </row>
    <row r="47" spans="1:18" ht="16.5" hidden="1">
      <c r="A47" s="71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R47" s="56"/>
    </row>
    <row r="48" spans="1:18" ht="15.75" customHeight="1">
      <c r="A48" s="132" t="s">
        <v>832</v>
      </c>
      <c r="B48" s="132"/>
      <c r="C48" s="132"/>
      <c r="D48" s="132"/>
      <c r="E48" s="132"/>
      <c r="F48" s="132"/>
      <c r="G48" s="68"/>
      <c r="H48" s="133" t="s">
        <v>833</v>
      </c>
      <c r="I48" s="134"/>
      <c r="J48" s="134"/>
      <c r="K48" s="134"/>
      <c r="L48" s="72"/>
      <c r="M48" s="133" t="s">
        <v>834</v>
      </c>
      <c r="N48" s="134"/>
      <c r="O48" s="134"/>
      <c r="P48" s="134"/>
      <c r="R48" s="56"/>
    </row>
    <row r="49" spans="1:18" ht="66">
      <c r="A49" s="66" t="s">
        <v>808</v>
      </c>
      <c r="B49" s="67" t="s">
        <v>809</v>
      </c>
      <c r="C49" s="46"/>
      <c r="D49" s="46"/>
      <c r="E49" s="46"/>
      <c r="F49" s="46"/>
      <c r="G49" s="68"/>
      <c r="H49" s="46"/>
      <c r="I49" s="46"/>
      <c r="J49" s="46"/>
      <c r="K49" s="46"/>
      <c r="L49" s="68"/>
      <c r="M49" s="46"/>
      <c r="N49" s="46"/>
      <c r="O49" s="46"/>
      <c r="P49" s="46"/>
      <c r="R49" s="56"/>
    </row>
    <row r="50" spans="1:16" ht="16.5">
      <c r="A50" s="66"/>
      <c r="B50" s="69" t="s">
        <v>810</v>
      </c>
      <c r="C50" s="46"/>
      <c r="D50" s="46"/>
      <c r="E50" s="46"/>
      <c r="F50" s="46"/>
      <c r="G50" s="68"/>
      <c r="H50" s="46"/>
      <c r="I50" s="46"/>
      <c r="J50" s="46"/>
      <c r="K50" s="46"/>
      <c r="L50" s="68"/>
      <c r="M50" s="46"/>
      <c r="N50" s="46"/>
      <c r="O50" s="46"/>
      <c r="P50" s="46"/>
    </row>
    <row r="51" spans="1:16" ht="16.5">
      <c r="A51" s="66"/>
      <c r="B51" s="46"/>
      <c r="C51" s="46"/>
      <c r="D51" s="46"/>
      <c r="E51" s="46"/>
      <c r="F51" s="46"/>
      <c r="G51" s="68"/>
      <c r="H51" s="46"/>
      <c r="I51" s="46"/>
      <c r="J51" s="46"/>
      <c r="K51" s="46"/>
      <c r="L51" s="68"/>
      <c r="M51" s="46"/>
      <c r="N51" s="46"/>
      <c r="O51" s="46"/>
      <c r="P51" s="46"/>
    </row>
    <row r="52" spans="1:16" ht="16.5">
      <c r="A52" s="66" t="s">
        <v>811</v>
      </c>
      <c r="B52" s="46" t="s">
        <v>812</v>
      </c>
      <c r="C52" s="46"/>
      <c r="D52" s="46"/>
      <c r="E52" s="46"/>
      <c r="F52" s="46"/>
      <c r="G52" s="68"/>
      <c r="H52" s="46"/>
      <c r="I52" s="46"/>
      <c r="J52" s="46"/>
      <c r="K52" s="46"/>
      <c r="L52" s="68"/>
      <c r="M52" s="46"/>
      <c r="N52" s="46"/>
      <c r="O52" s="46"/>
      <c r="P52" s="46"/>
    </row>
    <row r="53" spans="1:16" ht="16.5" hidden="1">
      <c r="A53" s="66"/>
      <c r="B53" s="46"/>
      <c r="C53" s="46"/>
      <c r="D53" s="46"/>
      <c r="E53" s="46"/>
      <c r="F53" s="46"/>
      <c r="G53" s="68"/>
      <c r="H53" s="46"/>
      <c r="I53" s="46"/>
      <c r="J53" s="46"/>
      <c r="K53" s="46"/>
      <c r="L53" s="68"/>
      <c r="M53" s="46"/>
      <c r="N53" s="46"/>
      <c r="O53" s="46"/>
      <c r="P53" s="46"/>
    </row>
    <row r="54" spans="1:16" ht="16.5" hidden="1">
      <c r="A54" s="66"/>
      <c r="B54" s="46"/>
      <c r="C54" s="46"/>
      <c r="D54" s="46"/>
      <c r="E54" s="46"/>
      <c r="F54" s="46"/>
      <c r="G54" s="68"/>
      <c r="H54" s="46"/>
      <c r="I54" s="46"/>
      <c r="J54" s="46"/>
      <c r="K54" s="46"/>
      <c r="L54" s="68"/>
      <c r="M54" s="46"/>
      <c r="N54" s="46"/>
      <c r="O54" s="46"/>
      <c r="P54" s="46"/>
    </row>
    <row r="55" spans="1:16" ht="16.5" hidden="1">
      <c r="A55" s="66"/>
      <c r="B55" s="67"/>
      <c r="C55" s="46"/>
      <c r="D55" s="46"/>
      <c r="E55" s="46"/>
      <c r="F55" s="46"/>
      <c r="G55" s="68"/>
      <c r="H55" s="46"/>
      <c r="I55" s="46"/>
      <c r="J55" s="46"/>
      <c r="K55" s="46">
        <f>H55+I55-J55</f>
        <v>0</v>
      </c>
      <c r="L55" s="68"/>
      <c r="M55" s="46"/>
      <c r="N55" s="46"/>
      <c r="O55" s="46"/>
      <c r="P55" s="46">
        <f>M55+N55-O55</f>
        <v>0</v>
      </c>
    </row>
    <row r="56" spans="1:16" ht="49.5">
      <c r="A56" s="66" t="s">
        <v>828</v>
      </c>
      <c r="B56" s="67" t="s">
        <v>835</v>
      </c>
      <c r="C56" s="46"/>
      <c r="D56" s="46">
        <f>5939.03+13000</f>
        <v>18939.03</v>
      </c>
      <c r="E56" s="46">
        <v>14500</v>
      </c>
      <c r="F56" s="46">
        <f>C56+D56-E56</f>
        <v>4439.029999999999</v>
      </c>
      <c r="G56" s="68"/>
      <c r="H56" s="46">
        <v>4439.03</v>
      </c>
      <c r="I56" s="46">
        <v>5190.4</v>
      </c>
      <c r="J56" s="46">
        <v>0</v>
      </c>
      <c r="K56" s="46">
        <f>H56+I56-J56</f>
        <v>9629.43</v>
      </c>
      <c r="L56" s="68"/>
      <c r="M56" s="46">
        <v>9629.43</v>
      </c>
      <c r="N56" s="46">
        <v>5841.8</v>
      </c>
      <c r="O56" s="46"/>
      <c r="P56" s="46">
        <f>M56+N56-O56</f>
        <v>15471.23</v>
      </c>
    </row>
    <row r="57" spans="1:16" ht="16.5">
      <c r="A57" s="66"/>
      <c r="B57" s="69" t="s">
        <v>814</v>
      </c>
      <c r="C57" s="46">
        <f>SUM(C54:C56)</f>
        <v>0</v>
      </c>
      <c r="D57" s="46">
        <f>SUM(D54:D56)</f>
        <v>18939.03</v>
      </c>
      <c r="E57" s="46">
        <f>SUM(E54:E56)</f>
        <v>14500</v>
      </c>
      <c r="F57" s="46">
        <f>SUM(F54:F56)</f>
        <v>4439.029999999999</v>
      </c>
      <c r="G57" s="68"/>
      <c r="H57" s="46">
        <f>SUM(H54:H56)</f>
        <v>4439.03</v>
      </c>
      <c r="I57" s="46">
        <f>SUM(I54:I56)</f>
        <v>5190.4</v>
      </c>
      <c r="J57" s="46">
        <f>SUM(J54:J56)</f>
        <v>0</v>
      </c>
      <c r="K57" s="46">
        <f>SUM(K54:K56)</f>
        <v>9629.43</v>
      </c>
      <c r="L57" s="68"/>
      <c r="M57" s="46">
        <f>SUM(M54:M56)</f>
        <v>9629.43</v>
      </c>
      <c r="N57" s="46">
        <f>SUM(N54:N56)</f>
        <v>5841.8</v>
      </c>
      <c r="O57" s="46">
        <f>SUM(O54:O56)</f>
        <v>0</v>
      </c>
      <c r="P57" s="46">
        <f>SUM(P54:P56)</f>
        <v>15471.23</v>
      </c>
    </row>
    <row r="58" spans="1:16" ht="16.5" hidden="1">
      <c r="A58" s="66"/>
      <c r="B58" s="46"/>
      <c r="C58" s="46"/>
      <c r="D58" s="46"/>
      <c r="E58" s="46"/>
      <c r="F58" s="46"/>
      <c r="G58" s="68"/>
      <c r="H58" s="46"/>
      <c r="I58" s="46"/>
      <c r="J58" s="46"/>
      <c r="K58" s="46"/>
      <c r="L58" s="68"/>
      <c r="M58" s="46"/>
      <c r="N58" s="46"/>
      <c r="O58" s="46"/>
      <c r="P58" s="46"/>
    </row>
    <row r="59" spans="1:16" ht="33">
      <c r="A59" s="66" t="s">
        <v>815</v>
      </c>
      <c r="B59" s="67" t="s">
        <v>816</v>
      </c>
      <c r="C59" s="46"/>
      <c r="D59" s="46"/>
      <c r="E59" s="46"/>
      <c r="F59" s="46">
        <f aca="true" t="shared" si="1" ref="F59:F64">C59+D59-E59</f>
        <v>0</v>
      </c>
      <c r="G59" s="68"/>
      <c r="H59" s="46"/>
      <c r="I59" s="46"/>
      <c r="J59" s="46"/>
      <c r="K59" s="46">
        <f>H59+I59-J59</f>
        <v>0</v>
      </c>
      <c r="L59" s="68"/>
      <c r="M59" s="46"/>
      <c r="N59" s="46"/>
      <c r="O59" s="46"/>
      <c r="P59" s="46">
        <f>M59+N59-O59</f>
        <v>0</v>
      </c>
    </row>
    <row r="60" spans="1:16" ht="16.5" hidden="1">
      <c r="A60" s="66"/>
      <c r="B60" s="67"/>
      <c r="C60" s="46"/>
      <c r="D60" s="46"/>
      <c r="E60" s="46"/>
      <c r="F60" s="46">
        <f t="shared" si="1"/>
        <v>0</v>
      </c>
      <c r="G60" s="68"/>
      <c r="H60" s="46"/>
      <c r="I60" s="46"/>
      <c r="J60" s="46"/>
      <c r="K60" s="46">
        <f>H60+I60-J60</f>
        <v>0</v>
      </c>
      <c r="L60" s="68"/>
      <c r="M60" s="46"/>
      <c r="N60" s="46"/>
      <c r="O60" s="46"/>
      <c r="P60" s="46">
        <f>M60+N60-O60</f>
        <v>0</v>
      </c>
    </row>
    <row r="61" spans="1:16" ht="16.5" hidden="1">
      <c r="A61" s="66"/>
      <c r="B61" s="67"/>
      <c r="C61" s="46"/>
      <c r="D61" s="46"/>
      <c r="E61" s="46"/>
      <c r="F61" s="46"/>
      <c r="G61" s="68"/>
      <c r="H61" s="46"/>
      <c r="I61" s="46"/>
      <c r="J61" s="46"/>
      <c r="K61" s="46"/>
      <c r="L61" s="68"/>
      <c r="M61" s="46"/>
      <c r="N61" s="46"/>
      <c r="O61" s="46"/>
      <c r="P61" s="46"/>
    </row>
    <row r="62" spans="1:16" ht="16.5" hidden="1">
      <c r="A62" s="66"/>
      <c r="B62" s="67"/>
      <c r="C62" s="46"/>
      <c r="D62" s="46"/>
      <c r="E62" s="46"/>
      <c r="F62" s="46"/>
      <c r="G62" s="68"/>
      <c r="H62" s="46"/>
      <c r="I62" s="46"/>
      <c r="J62" s="46"/>
      <c r="K62" s="46"/>
      <c r="L62" s="68"/>
      <c r="M62" s="46"/>
      <c r="N62" s="46"/>
      <c r="O62" s="46"/>
      <c r="P62" s="46"/>
    </row>
    <row r="63" spans="1:16" ht="16.5" hidden="1">
      <c r="A63" s="66"/>
      <c r="B63" s="67"/>
      <c r="C63" s="46"/>
      <c r="D63" s="46"/>
      <c r="E63" s="46"/>
      <c r="F63" s="46"/>
      <c r="G63" s="68"/>
      <c r="H63" s="46"/>
      <c r="I63" s="46"/>
      <c r="J63" s="46"/>
      <c r="K63" s="46"/>
      <c r="L63" s="68"/>
      <c r="M63" s="46"/>
      <c r="N63" s="46"/>
      <c r="O63" s="46"/>
      <c r="P63" s="46"/>
    </row>
    <row r="64" spans="1:16" ht="49.5">
      <c r="A64" s="66" t="s">
        <v>828</v>
      </c>
      <c r="B64" s="67" t="s">
        <v>836</v>
      </c>
      <c r="C64" s="46">
        <v>0</v>
      </c>
      <c r="D64" s="46"/>
      <c r="E64" s="46"/>
      <c r="F64" s="46">
        <f t="shared" si="1"/>
        <v>0</v>
      </c>
      <c r="G64" s="68"/>
      <c r="H64" s="46">
        <v>0</v>
      </c>
      <c r="I64" s="46"/>
      <c r="J64" s="46"/>
      <c r="K64" s="46">
        <f>H64+I64-J64</f>
        <v>0</v>
      </c>
      <c r="L64" s="68"/>
      <c r="M64" s="46">
        <v>0</v>
      </c>
      <c r="N64" s="46"/>
      <c r="O64" s="46"/>
      <c r="P64" s="46">
        <f>M64+N64-O64</f>
        <v>0</v>
      </c>
    </row>
    <row r="65" spans="1:16" ht="16.5">
      <c r="A65" s="66"/>
      <c r="B65" s="67" t="s">
        <v>818</v>
      </c>
      <c r="C65" s="46">
        <f>SUM(C61:C64)</f>
        <v>0</v>
      </c>
      <c r="D65" s="46">
        <f>SUM(D61:D64)</f>
        <v>0</v>
      </c>
      <c r="E65" s="46">
        <f>SUM(E61:E64)</f>
        <v>0</v>
      </c>
      <c r="F65" s="46">
        <f>SUM(F61:F64)</f>
        <v>0</v>
      </c>
      <c r="G65" s="68"/>
      <c r="H65" s="46">
        <f>SUM(H61:H64)</f>
        <v>0</v>
      </c>
      <c r="I65" s="46">
        <f>SUM(I61:I64)</f>
        <v>0</v>
      </c>
      <c r="J65" s="46">
        <f>SUM(J61:J64)</f>
        <v>0</v>
      </c>
      <c r="K65" s="46">
        <f>SUM(K61:K64)</f>
        <v>0</v>
      </c>
      <c r="L65" s="68"/>
      <c r="M65" s="46">
        <f>SUM(M61:M64)</f>
        <v>0</v>
      </c>
      <c r="N65" s="46">
        <f>SUM(N61:N64)</f>
        <v>0</v>
      </c>
      <c r="O65" s="46">
        <f>SUM(O61:O64)</f>
        <v>0</v>
      </c>
      <c r="P65" s="46">
        <f>SUM(P61:P64)</f>
        <v>0</v>
      </c>
    </row>
    <row r="66" spans="1:16" ht="16.5" hidden="1">
      <c r="A66" s="66"/>
      <c r="B66" s="67"/>
      <c r="C66" s="46"/>
      <c r="D66" s="46"/>
      <c r="E66" s="46"/>
      <c r="F66" s="46"/>
      <c r="G66" s="68"/>
      <c r="H66" s="46"/>
      <c r="I66" s="46"/>
      <c r="J66" s="46"/>
      <c r="K66" s="46"/>
      <c r="L66" s="68"/>
      <c r="M66" s="46"/>
      <c r="N66" s="46"/>
      <c r="O66" s="46"/>
      <c r="P66" s="46"/>
    </row>
    <row r="67" spans="1:16" ht="99">
      <c r="A67" s="66" t="s">
        <v>819</v>
      </c>
      <c r="B67" s="67" t="s">
        <v>820</v>
      </c>
      <c r="C67" s="46"/>
      <c r="D67" s="46">
        <v>13000</v>
      </c>
      <c r="E67" s="46">
        <v>13000</v>
      </c>
      <c r="F67" s="46">
        <f>C67+D67-E67</f>
        <v>0</v>
      </c>
      <c r="G67" s="68"/>
      <c r="H67" s="46"/>
      <c r="I67" s="46">
        <v>0</v>
      </c>
      <c r="J67" s="46"/>
      <c r="K67" s="46">
        <f>H67+I67-J67</f>
        <v>0</v>
      </c>
      <c r="L67" s="68"/>
      <c r="M67" s="46">
        <v>0</v>
      </c>
      <c r="N67" s="46">
        <v>0</v>
      </c>
      <c r="O67" s="46">
        <v>0</v>
      </c>
      <c r="P67" s="46">
        <f>M67+N67-O67</f>
        <v>0</v>
      </c>
    </row>
    <row r="68" spans="1:16" ht="16.5" hidden="1">
      <c r="A68" s="66"/>
      <c r="B68" s="67"/>
      <c r="C68" s="46"/>
      <c r="D68" s="46"/>
      <c r="E68" s="46"/>
      <c r="F68" s="46"/>
      <c r="G68" s="68"/>
      <c r="H68" s="46"/>
      <c r="I68" s="46"/>
      <c r="J68" s="46"/>
      <c r="K68" s="46"/>
      <c r="L68" s="68"/>
      <c r="M68" s="46"/>
      <c r="N68" s="46"/>
      <c r="O68" s="46"/>
      <c r="P68" s="46"/>
    </row>
    <row r="69" spans="1:16" ht="16.5" hidden="1">
      <c r="A69" s="66"/>
      <c r="B69" s="67"/>
      <c r="C69" s="46"/>
      <c r="D69" s="46"/>
      <c r="E69" s="46"/>
      <c r="F69" s="46"/>
      <c r="G69" s="68"/>
      <c r="H69" s="46"/>
      <c r="I69" s="46"/>
      <c r="J69" s="46"/>
      <c r="K69" s="46"/>
      <c r="L69" s="68"/>
      <c r="M69" s="46"/>
      <c r="N69" s="46"/>
      <c r="O69" s="46"/>
      <c r="P69" s="46"/>
    </row>
    <row r="70" spans="1:16" ht="16.5" hidden="1">
      <c r="A70" s="66"/>
      <c r="B70" s="67"/>
      <c r="C70" s="46"/>
      <c r="D70" s="46"/>
      <c r="E70" s="46"/>
      <c r="F70" s="46"/>
      <c r="G70" s="68"/>
      <c r="H70" s="46"/>
      <c r="I70" s="46"/>
      <c r="J70" s="46"/>
      <c r="K70" s="46"/>
      <c r="L70" s="68"/>
      <c r="M70" s="46"/>
      <c r="N70" s="46"/>
      <c r="O70" s="46"/>
      <c r="P70" s="46"/>
    </row>
    <row r="71" spans="1:16" ht="16.5" hidden="1">
      <c r="A71" s="66"/>
      <c r="B71" s="67"/>
      <c r="C71" s="46"/>
      <c r="D71" s="46"/>
      <c r="E71" s="46"/>
      <c r="F71" s="46"/>
      <c r="G71" s="68"/>
      <c r="H71" s="46"/>
      <c r="I71" s="46"/>
      <c r="J71" s="46"/>
      <c r="K71" s="46"/>
      <c r="L71" s="68"/>
      <c r="M71" s="46"/>
      <c r="N71" s="46"/>
      <c r="O71" s="46"/>
      <c r="P71" s="46"/>
    </row>
    <row r="72" spans="1:16" ht="16.5" hidden="1">
      <c r="A72" s="66"/>
      <c r="B72" s="67"/>
      <c r="C72" s="46"/>
      <c r="D72" s="46"/>
      <c r="E72" s="46"/>
      <c r="F72" s="46"/>
      <c r="G72" s="68"/>
      <c r="H72" s="46"/>
      <c r="I72" s="46"/>
      <c r="J72" s="46"/>
      <c r="K72" s="46"/>
      <c r="L72" s="68"/>
      <c r="M72" s="46"/>
      <c r="N72" s="46"/>
      <c r="O72" s="46"/>
      <c r="P72" s="46"/>
    </row>
    <row r="73" spans="1:16" ht="16.5" hidden="1">
      <c r="A73" s="66"/>
      <c r="B73" s="67"/>
      <c r="C73" s="46"/>
      <c r="D73" s="46"/>
      <c r="E73" s="46"/>
      <c r="F73" s="46"/>
      <c r="G73" s="68"/>
      <c r="H73" s="46"/>
      <c r="I73" s="46"/>
      <c r="J73" s="46"/>
      <c r="K73" s="46"/>
      <c r="L73" s="68"/>
      <c r="M73" s="46"/>
      <c r="N73" s="46"/>
      <c r="O73" s="46"/>
      <c r="P73" s="46"/>
    </row>
    <row r="74" spans="1:16" ht="16.5" hidden="1">
      <c r="A74" s="66"/>
      <c r="B74" s="67"/>
      <c r="C74" s="46"/>
      <c r="D74" s="46"/>
      <c r="E74" s="46"/>
      <c r="F74" s="46"/>
      <c r="G74" s="68"/>
      <c r="H74" s="46"/>
      <c r="I74" s="46"/>
      <c r="J74" s="46"/>
      <c r="K74" s="46"/>
      <c r="L74" s="68"/>
      <c r="M74" s="46"/>
      <c r="N74" s="46"/>
      <c r="O74" s="46"/>
      <c r="P74" s="46"/>
    </row>
    <row r="75" spans="1:16" ht="16.5">
      <c r="A75" s="66"/>
      <c r="B75" s="67" t="s">
        <v>821</v>
      </c>
      <c r="C75" s="46">
        <f>C67</f>
        <v>0</v>
      </c>
      <c r="D75" s="46">
        <f>D67</f>
        <v>13000</v>
      </c>
      <c r="E75" s="46">
        <f>E67</f>
        <v>13000</v>
      </c>
      <c r="F75" s="46">
        <f>F67</f>
        <v>0</v>
      </c>
      <c r="G75" s="68"/>
      <c r="H75" s="46">
        <f>H67</f>
        <v>0</v>
      </c>
      <c r="I75" s="46">
        <f>I67</f>
        <v>0</v>
      </c>
      <c r="J75" s="46">
        <f>J67</f>
        <v>0</v>
      </c>
      <c r="K75" s="46">
        <f>K67</f>
        <v>0</v>
      </c>
      <c r="L75" s="68"/>
      <c r="M75" s="46">
        <f>M67</f>
        <v>0</v>
      </c>
      <c r="N75" s="46">
        <f>N67</f>
        <v>0</v>
      </c>
      <c r="O75" s="46">
        <f>O67</f>
        <v>0</v>
      </c>
      <c r="P75" s="46">
        <f>P67</f>
        <v>0</v>
      </c>
    </row>
    <row r="76" spans="1:16" ht="16.5" hidden="1">
      <c r="A76" s="66"/>
      <c r="B76" s="67"/>
      <c r="C76" s="46"/>
      <c r="D76" s="46"/>
      <c r="E76" s="46"/>
      <c r="F76" s="46"/>
      <c r="G76" s="68"/>
      <c r="H76" s="46"/>
      <c r="I76" s="46"/>
      <c r="J76" s="46"/>
      <c r="K76" s="46"/>
      <c r="L76" s="68"/>
      <c r="M76" s="46"/>
      <c r="N76" s="46"/>
      <c r="O76" s="46"/>
      <c r="P76" s="46"/>
    </row>
    <row r="77" spans="1:16" ht="16.5">
      <c r="A77" s="66"/>
      <c r="B77" s="67" t="s">
        <v>445</v>
      </c>
      <c r="C77" s="46">
        <f>C75+C65+C57+C50</f>
        <v>0</v>
      </c>
      <c r="D77" s="46">
        <f>D75+D65+D57+D50</f>
        <v>31939.03</v>
      </c>
      <c r="E77" s="46">
        <f>E75+E65+E57+E50</f>
        <v>27500</v>
      </c>
      <c r="F77" s="46">
        <f>F75+F65+F57+F50</f>
        <v>4439.029999999999</v>
      </c>
      <c r="G77" s="68"/>
      <c r="H77" s="46">
        <f>H75+H65+H57+H50</f>
        <v>4439.03</v>
      </c>
      <c r="I77" s="46">
        <f>I75+I65+I57+I50</f>
        <v>5190.4</v>
      </c>
      <c r="J77" s="46">
        <f>J75+J65+J57+J50</f>
        <v>0</v>
      </c>
      <c r="K77" s="46">
        <f>K75+K65+K57+K50</f>
        <v>9629.43</v>
      </c>
      <c r="L77" s="68"/>
      <c r="M77" s="46">
        <f>M75+M65+M57+M50</f>
        <v>9629.43</v>
      </c>
      <c r="N77" s="46">
        <f>N75+N65+N57+N50</f>
        <v>5841.8</v>
      </c>
      <c r="O77" s="46">
        <f>O75+O65+O57+O50</f>
        <v>0</v>
      </c>
      <c r="P77" s="46">
        <f>P75+P65+P57+P50</f>
        <v>15471.23</v>
      </c>
    </row>
    <row r="78" spans="1:16" ht="16.5" hidden="1">
      <c r="A78" s="7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1:16" ht="16.5">
      <c r="A79" s="66"/>
      <c r="B79" s="46" t="s">
        <v>837</v>
      </c>
      <c r="C79" s="46">
        <f>C77+C45</f>
        <v>10001.4</v>
      </c>
      <c r="D79" s="46">
        <f>D77+D45</f>
        <v>31939.03</v>
      </c>
      <c r="E79" s="46">
        <f>E77+E45</f>
        <v>29518.2</v>
      </c>
      <c r="F79" s="46">
        <f>F77+F45</f>
        <v>12422.23</v>
      </c>
      <c r="G79" s="68"/>
      <c r="H79" s="46">
        <f>H77+H45</f>
        <v>12422.23</v>
      </c>
      <c r="I79" s="46">
        <f>I77+I45</f>
        <v>5190.4</v>
      </c>
      <c r="J79" s="46">
        <f>J77+J45</f>
        <v>2018.2</v>
      </c>
      <c r="K79" s="46">
        <f>K77+K45</f>
        <v>15594.43</v>
      </c>
      <c r="L79" s="68"/>
      <c r="M79" s="46">
        <f>M77+M45</f>
        <v>15594.43</v>
      </c>
      <c r="N79" s="46">
        <f>N77+N45</f>
        <v>5841.8</v>
      </c>
      <c r="O79" s="46">
        <f>O77+O45</f>
        <v>2094</v>
      </c>
      <c r="P79" s="46">
        <f>P77+P45</f>
        <v>19342.23</v>
      </c>
    </row>
    <row r="80" ht="16.5" hidden="1">
      <c r="F80" s="39">
        <f>20530.7-F79</f>
        <v>8108.470000000001</v>
      </c>
    </row>
    <row r="81" ht="16.5" hidden="1">
      <c r="C81" s="39">
        <v>12980.5</v>
      </c>
    </row>
    <row r="82" spans="4:14" ht="16.5" hidden="1">
      <c r="D82" s="57">
        <f>D79-E79</f>
        <v>2420.829999999998</v>
      </c>
      <c r="I82" s="57">
        <f>I79-J79</f>
        <v>3172.2</v>
      </c>
      <c r="N82" s="57">
        <f>N79-O79</f>
        <v>3747.8</v>
      </c>
    </row>
    <row r="83" spans="4:14" ht="16.5" hidden="1">
      <c r="D83" s="57">
        <f>'[2]26..'!D46</f>
        <v>5939.029999999999</v>
      </c>
      <c r="I83" s="57">
        <f>'[2]26..'!H46</f>
        <v>5190.4</v>
      </c>
      <c r="N83" s="57">
        <f>'[2]26..'!L46</f>
        <v>5841.8</v>
      </c>
    </row>
    <row r="84" ht="16.5" hidden="1">
      <c r="C84" s="39">
        <f>C79-C81</f>
        <v>-2979.1000000000004</v>
      </c>
    </row>
    <row r="85" spans="3:4" ht="16.5" hidden="1">
      <c r="C85" s="39" t="s">
        <v>838</v>
      </c>
      <c r="D85" s="39">
        <f>D79-E79</f>
        <v>2420.829999999998</v>
      </c>
    </row>
    <row r="86" ht="16.5" hidden="1"/>
    <row r="87" spans="4:6" ht="16.5" hidden="1">
      <c r="D87" s="39">
        <f>D79-D67-D43</f>
        <v>18939.03</v>
      </c>
      <c r="E87" s="39">
        <f>E79-E67-E43</f>
        <v>14912.2</v>
      </c>
      <c r="F87" s="39">
        <f>D87-E87</f>
        <v>4026.829999999998</v>
      </c>
    </row>
    <row r="88" ht="16.5" hidden="1"/>
    <row r="89" spans="3:16" ht="16.5" hidden="1">
      <c r="C89" s="39">
        <f>C75+C43</f>
        <v>9177</v>
      </c>
      <c r="D89" s="39">
        <f aca="true" t="shared" si="2" ref="D89:P89">D75+D43</f>
        <v>13000</v>
      </c>
      <c r="E89" s="39">
        <f t="shared" si="2"/>
        <v>14606</v>
      </c>
      <c r="F89" s="39">
        <f t="shared" si="2"/>
        <v>7571</v>
      </c>
      <c r="G89" s="39">
        <f t="shared" si="2"/>
        <v>0</v>
      </c>
      <c r="H89" s="39">
        <f t="shared" si="2"/>
        <v>7571</v>
      </c>
      <c r="I89" s="39">
        <f t="shared" si="2"/>
        <v>0</v>
      </c>
      <c r="J89" s="39">
        <f t="shared" si="2"/>
        <v>1606</v>
      </c>
      <c r="K89" s="39">
        <f t="shared" si="2"/>
        <v>5965</v>
      </c>
      <c r="L89" s="39">
        <f t="shared" si="2"/>
        <v>0</v>
      </c>
      <c r="M89" s="39">
        <f t="shared" si="2"/>
        <v>5965</v>
      </c>
      <c r="N89" s="39">
        <f t="shared" si="2"/>
        <v>0</v>
      </c>
      <c r="O89" s="39">
        <f t="shared" si="2"/>
        <v>2094</v>
      </c>
      <c r="P89" s="39">
        <f t="shared" si="2"/>
        <v>3871</v>
      </c>
    </row>
    <row r="90" ht="16.5" hidden="1"/>
    <row r="91" ht="16.5" hidden="1"/>
    <row r="92" ht="16.5" hidden="1"/>
    <row r="93" ht="16.5" hidden="1"/>
  </sheetData>
  <mergeCells count="10">
    <mergeCell ref="J7:M7"/>
    <mergeCell ref="J8:M8"/>
    <mergeCell ref="J9:M9"/>
    <mergeCell ref="A48:F48"/>
    <mergeCell ref="H48:K48"/>
    <mergeCell ref="M48:P48"/>
    <mergeCell ref="J2:M2"/>
    <mergeCell ref="E6:F6"/>
    <mergeCell ref="J6:K6"/>
    <mergeCell ref="O6:P6"/>
  </mergeCells>
  <printOptions/>
  <pageMargins left="0.75" right="0.31" top="0.35" bottom="0.24" header="0.5" footer="0.5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workbookViewId="0" topLeftCell="A15">
      <selection activeCell="C32" sqref="C32"/>
    </sheetView>
  </sheetViews>
  <sheetFormatPr defaultColWidth="9.00390625" defaultRowHeight="12.75"/>
  <cols>
    <col min="1" max="1" width="28.125" style="22" customWidth="1"/>
    <col min="2" max="2" width="24.00390625" style="22" customWidth="1"/>
    <col min="3" max="3" width="15.75390625" style="22" customWidth="1"/>
    <col min="4" max="8" width="18.875" style="22" customWidth="1"/>
    <col min="9" max="9" width="18.25390625" style="22" customWidth="1"/>
    <col min="10" max="10" width="21.75390625" style="22" customWidth="1"/>
    <col min="11" max="16384" width="9.125" style="22" customWidth="1"/>
  </cols>
  <sheetData>
    <row r="2" spans="9:12" ht="16.5">
      <c r="I2" s="13" t="s">
        <v>839</v>
      </c>
      <c r="J2" s="13"/>
      <c r="K2" s="13"/>
      <c r="L2" s="13"/>
    </row>
    <row r="3" spans="9:12" ht="16.5">
      <c r="I3" s="14" t="s">
        <v>356</v>
      </c>
      <c r="J3" s="14"/>
      <c r="K3" s="14"/>
      <c r="L3" s="14"/>
    </row>
    <row r="4" spans="9:12" ht="16.5">
      <c r="I4" s="14" t="s">
        <v>31</v>
      </c>
      <c r="J4" s="14"/>
      <c r="K4" s="14"/>
      <c r="L4" s="14"/>
    </row>
    <row r="6" ht="16.5" hidden="1"/>
    <row r="7" ht="16.5" hidden="1"/>
    <row r="8" ht="16.5" hidden="1"/>
    <row r="10" ht="16.5">
      <c r="I10" s="22" t="s">
        <v>840</v>
      </c>
    </row>
    <row r="11" ht="16.5">
      <c r="I11" s="22" t="s">
        <v>841</v>
      </c>
    </row>
    <row r="12" ht="16.5">
      <c r="I12" s="22" t="s">
        <v>842</v>
      </c>
    </row>
    <row r="14" ht="16.5">
      <c r="I14" s="22" t="s">
        <v>843</v>
      </c>
    </row>
    <row r="20" spans="1:10" ht="16.5">
      <c r="A20" s="139" t="s">
        <v>844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0" ht="16.5">
      <c r="A21" s="139" t="s">
        <v>845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3" ht="16.5">
      <c r="J23" s="22" t="s">
        <v>361</v>
      </c>
    </row>
    <row r="24" spans="1:10" ht="38.25" customHeight="1">
      <c r="A24" s="140" t="s">
        <v>846</v>
      </c>
      <c r="B24" s="140" t="s">
        <v>847</v>
      </c>
      <c r="C24" s="141" t="s">
        <v>848</v>
      </c>
      <c r="D24" s="142"/>
      <c r="E24" s="142"/>
      <c r="F24" s="142"/>
      <c r="G24" s="142"/>
      <c r="H24" s="143"/>
      <c r="I24" s="140" t="s">
        <v>849</v>
      </c>
      <c r="J24" s="140" t="s">
        <v>850</v>
      </c>
    </row>
    <row r="25" spans="1:10" ht="38.25" customHeight="1">
      <c r="A25" s="140"/>
      <c r="B25" s="140"/>
      <c r="C25" s="140" t="s">
        <v>364</v>
      </c>
      <c r="D25" s="140"/>
      <c r="E25" s="140" t="s">
        <v>365</v>
      </c>
      <c r="F25" s="140"/>
      <c r="G25" s="140" t="s">
        <v>366</v>
      </c>
      <c r="H25" s="140"/>
      <c r="I25" s="140"/>
      <c r="J25" s="140"/>
    </row>
    <row r="26" spans="1:10" ht="49.5" customHeight="1">
      <c r="A26" s="140"/>
      <c r="B26" s="140"/>
      <c r="C26" s="25" t="s">
        <v>851</v>
      </c>
      <c r="D26" s="25" t="s">
        <v>852</v>
      </c>
      <c r="E26" s="25" t="s">
        <v>851</v>
      </c>
      <c r="F26" s="25" t="s">
        <v>852</v>
      </c>
      <c r="G26" s="25" t="s">
        <v>851</v>
      </c>
      <c r="H26" s="25" t="s">
        <v>852</v>
      </c>
      <c r="I26" s="140"/>
      <c r="J26" s="140"/>
    </row>
    <row r="27" spans="1:10" ht="16.5">
      <c r="A27" s="73">
        <v>1</v>
      </c>
      <c r="B27" s="73">
        <v>2</v>
      </c>
      <c r="C27" s="73">
        <v>3</v>
      </c>
      <c r="D27" s="73">
        <v>4</v>
      </c>
      <c r="E27" s="73"/>
      <c r="F27" s="73"/>
      <c r="G27" s="73"/>
      <c r="H27" s="73"/>
      <c r="I27" s="73">
        <v>5</v>
      </c>
      <c r="J27" s="74">
        <v>6</v>
      </c>
    </row>
    <row r="28" spans="1:10" ht="64.5" customHeight="1">
      <c r="A28" s="135" t="s">
        <v>853</v>
      </c>
      <c r="B28" s="73" t="s">
        <v>854</v>
      </c>
      <c r="C28" s="73">
        <v>960</v>
      </c>
      <c r="D28" s="73">
        <v>960</v>
      </c>
      <c r="E28" s="73">
        <v>960</v>
      </c>
      <c r="F28" s="73">
        <v>960</v>
      </c>
      <c r="G28" s="73">
        <v>1449</v>
      </c>
      <c r="H28" s="73">
        <v>1449</v>
      </c>
      <c r="I28" s="73" t="s">
        <v>855</v>
      </c>
      <c r="J28" s="137" t="s">
        <v>856</v>
      </c>
    </row>
    <row r="29" spans="1:10" ht="69" customHeight="1">
      <c r="A29" s="136"/>
      <c r="B29" s="73" t="s">
        <v>857</v>
      </c>
      <c r="C29" s="73">
        <v>646</v>
      </c>
      <c r="D29" s="73">
        <v>646</v>
      </c>
      <c r="E29" s="73">
        <v>646</v>
      </c>
      <c r="F29" s="73">
        <v>646</v>
      </c>
      <c r="G29" s="73">
        <v>645</v>
      </c>
      <c r="H29" s="73">
        <v>645</v>
      </c>
      <c r="I29" s="73" t="s">
        <v>855</v>
      </c>
      <c r="J29" s="138"/>
    </row>
    <row r="30" spans="1:10" ht="114.75" customHeight="1">
      <c r="A30" s="25" t="s">
        <v>858</v>
      </c>
      <c r="B30" s="25" t="s">
        <v>859</v>
      </c>
      <c r="C30" s="25" t="s">
        <v>860</v>
      </c>
      <c r="D30" s="25">
        <v>13000</v>
      </c>
      <c r="E30" s="25"/>
      <c r="F30" s="25"/>
      <c r="G30" s="25"/>
      <c r="H30" s="25"/>
      <c r="I30" s="25" t="s">
        <v>855</v>
      </c>
      <c r="J30" s="25" t="s">
        <v>856</v>
      </c>
    </row>
    <row r="31" spans="2:10" ht="16.5">
      <c r="B31" s="75" t="s">
        <v>791</v>
      </c>
      <c r="C31" s="74">
        <f>C28+C29+C30</f>
        <v>14606</v>
      </c>
      <c r="D31" s="74">
        <f>SUM(D28:D30)</f>
        <v>14606</v>
      </c>
      <c r="E31" s="74">
        <f>SUM(E28:E30)</f>
        <v>1606</v>
      </c>
      <c r="F31" s="74">
        <f>SUM(F28:F30)</f>
        <v>1606</v>
      </c>
      <c r="G31" s="74">
        <f>SUM(G28:G30)</f>
        <v>2094</v>
      </c>
      <c r="H31" s="74">
        <f>SUM(H28:H30)</f>
        <v>2094</v>
      </c>
      <c r="I31" s="74" t="s">
        <v>861</v>
      </c>
      <c r="J31" s="74" t="s">
        <v>861</v>
      </c>
    </row>
    <row r="32" spans="9:10" ht="16.5">
      <c r="I32" s="24"/>
      <c r="J32" s="24"/>
    </row>
  </sheetData>
  <mergeCells count="12">
    <mergeCell ref="E25:F25"/>
    <mergeCell ref="G25:H25"/>
    <mergeCell ref="A28:A29"/>
    <mergeCell ref="J28:J29"/>
    <mergeCell ref="A20:J20"/>
    <mergeCell ref="A21:J21"/>
    <mergeCell ref="A24:A26"/>
    <mergeCell ref="B24:B26"/>
    <mergeCell ref="C24:H24"/>
    <mergeCell ref="I24:I26"/>
    <mergeCell ref="J24:J26"/>
    <mergeCell ref="C25:D25"/>
  </mergeCells>
  <printOptions/>
  <pageMargins left="0.75" right="0.23" top="0.2" bottom="0.2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5" zoomScaleNormal="75" workbookViewId="0" topLeftCell="A10">
      <selection activeCell="C31" sqref="C31"/>
    </sheetView>
  </sheetViews>
  <sheetFormatPr defaultColWidth="9.00390625" defaultRowHeight="12.75"/>
  <cols>
    <col min="1" max="1" width="44.625" style="86" customWidth="1"/>
    <col min="2" max="2" width="34.375" style="86" customWidth="1"/>
    <col min="3" max="3" width="21.625" style="86" customWidth="1"/>
    <col min="4" max="4" width="19.125" style="86" customWidth="1"/>
    <col min="5" max="5" width="20.375" style="86" customWidth="1"/>
    <col min="6" max="16384" width="9.125" style="86" customWidth="1"/>
  </cols>
  <sheetData>
    <row r="1" spans="1:6" ht="16.5">
      <c r="A1" s="77"/>
      <c r="B1" s="21" t="s">
        <v>80</v>
      </c>
      <c r="C1" s="22"/>
      <c r="D1" s="22"/>
      <c r="E1" s="22"/>
      <c r="F1" s="21"/>
    </row>
    <row r="2" spans="1:6" ht="16.5">
      <c r="A2" s="77"/>
      <c r="B2" s="151" t="s">
        <v>356</v>
      </c>
      <c r="C2" s="151"/>
      <c r="D2" s="151"/>
      <c r="E2" s="22"/>
      <c r="F2" s="22"/>
    </row>
    <row r="3" spans="1:6" ht="16.5">
      <c r="A3" s="77"/>
      <c r="B3" s="22" t="s">
        <v>357</v>
      </c>
      <c r="C3" s="22"/>
      <c r="D3" s="22"/>
      <c r="E3" s="22"/>
      <c r="F3" s="21"/>
    </row>
    <row r="4" spans="1:6" ht="16.5">
      <c r="A4" s="77"/>
      <c r="B4" s="21"/>
      <c r="C4" s="22"/>
      <c r="D4" s="22"/>
      <c r="E4" s="22"/>
      <c r="F4" s="21"/>
    </row>
    <row r="5" spans="1:6" ht="16.5">
      <c r="A5" s="77"/>
      <c r="B5" s="21"/>
      <c r="C5" s="22"/>
      <c r="D5" s="22"/>
      <c r="E5" s="22"/>
      <c r="F5" s="21"/>
    </row>
    <row r="6" spans="1:6" ht="16.5">
      <c r="A6" s="77"/>
      <c r="B6" s="22" t="s">
        <v>81</v>
      </c>
      <c r="C6" s="22"/>
      <c r="D6" s="22"/>
      <c r="E6" s="22"/>
      <c r="F6" s="21"/>
    </row>
    <row r="7" spans="1:6" ht="16.5">
      <c r="A7" s="77"/>
      <c r="B7" s="151" t="s">
        <v>356</v>
      </c>
      <c r="C7" s="151"/>
      <c r="D7" s="151"/>
      <c r="E7" s="22"/>
      <c r="F7" s="22"/>
    </row>
    <row r="8" spans="1:6" ht="16.5">
      <c r="A8" s="77"/>
      <c r="B8" s="87"/>
      <c r="C8" s="22"/>
      <c r="D8" s="22"/>
      <c r="E8" s="22"/>
      <c r="F8" s="21"/>
    </row>
    <row r="9" spans="1:6" ht="16.5">
      <c r="A9" s="77"/>
      <c r="B9" s="22" t="s">
        <v>823</v>
      </c>
      <c r="C9" s="22"/>
      <c r="D9" s="22"/>
      <c r="E9" s="22"/>
      <c r="F9" s="21"/>
    </row>
    <row r="10" spans="1:6" ht="16.5">
      <c r="A10" s="77"/>
      <c r="B10" s="24"/>
      <c r="C10" s="22"/>
      <c r="D10" s="22"/>
      <c r="E10" s="22"/>
      <c r="F10" s="21"/>
    </row>
    <row r="11" spans="1:6" ht="16.5">
      <c r="A11" s="77"/>
      <c r="B11" s="24"/>
      <c r="C11" s="22"/>
      <c r="D11" s="22"/>
      <c r="E11" s="22"/>
      <c r="F11" s="21"/>
    </row>
    <row r="12" spans="1:6" ht="16.5">
      <c r="A12" s="77"/>
      <c r="B12" s="21"/>
      <c r="C12" s="22"/>
      <c r="D12" s="22"/>
      <c r="E12" s="22"/>
      <c r="F12" s="21"/>
    </row>
    <row r="13" spans="1:6" ht="46.5" customHeight="1">
      <c r="A13" s="152" t="s">
        <v>82</v>
      </c>
      <c r="B13" s="152"/>
      <c r="C13" s="152"/>
      <c r="D13" s="22"/>
      <c r="E13" s="22"/>
      <c r="F13" s="21"/>
    </row>
    <row r="14" spans="1:6" ht="16.5">
      <c r="A14" s="152"/>
      <c r="B14" s="152"/>
      <c r="C14" s="152"/>
      <c r="D14" s="22"/>
      <c r="E14" s="22"/>
      <c r="F14" s="21"/>
    </row>
    <row r="15" spans="1:6" ht="16.5">
      <c r="A15" s="77"/>
      <c r="B15" s="21"/>
      <c r="C15" s="22"/>
      <c r="D15" s="22"/>
      <c r="E15" s="22" t="s">
        <v>361</v>
      </c>
      <c r="F15" s="21"/>
    </row>
    <row r="16" spans="1:6" ht="33">
      <c r="A16" s="73" t="s">
        <v>362</v>
      </c>
      <c r="B16" s="73" t="s">
        <v>83</v>
      </c>
      <c r="C16" s="73" t="s">
        <v>364</v>
      </c>
      <c r="D16" s="73" t="s">
        <v>365</v>
      </c>
      <c r="E16" s="73" t="s">
        <v>366</v>
      </c>
      <c r="F16" s="21"/>
    </row>
    <row r="17" spans="1:6" ht="33">
      <c r="A17" s="88" t="s">
        <v>84</v>
      </c>
      <c r="B17" s="89" t="s">
        <v>85</v>
      </c>
      <c r="C17" s="90">
        <v>37370.03</v>
      </c>
      <c r="D17" s="90">
        <v>4776.5</v>
      </c>
      <c r="E17" s="90">
        <v>5841.8</v>
      </c>
      <c r="F17" s="21"/>
    </row>
    <row r="18" spans="1:6" ht="49.5">
      <c r="A18" s="88" t="s">
        <v>86</v>
      </c>
      <c r="B18" s="89" t="s">
        <v>87</v>
      </c>
      <c r="C18" s="90">
        <v>4026.83</v>
      </c>
      <c r="D18" s="90">
        <v>4776.5</v>
      </c>
      <c r="E18" s="90">
        <v>5841.8</v>
      </c>
      <c r="F18" s="21"/>
    </row>
    <row r="19" spans="1:6" ht="33">
      <c r="A19" s="88" t="s">
        <v>88</v>
      </c>
      <c r="B19" s="89" t="s">
        <v>89</v>
      </c>
      <c r="C19" s="90">
        <v>4439.03</v>
      </c>
      <c r="D19" s="90">
        <v>5190.4</v>
      </c>
      <c r="E19" s="90">
        <v>5841.8</v>
      </c>
      <c r="F19" s="21"/>
    </row>
    <row r="20" spans="1:6" ht="49.5">
      <c r="A20" s="88" t="s">
        <v>90</v>
      </c>
      <c r="B20" s="89" t="s">
        <v>91</v>
      </c>
      <c r="C20" s="90">
        <v>18939.03</v>
      </c>
      <c r="D20" s="90">
        <v>5190.4</v>
      </c>
      <c r="E20" s="90">
        <v>5841.8</v>
      </c>
      <c r="F20" s="21"/>
    </row>
    <row r="21" spans="1:6" ht="49.5">
      <c r="A21" s="88" t="s">
        <v>92</v>
      </c>
      <c r="B21" s="89" t="s">
        <v>93</v>
      </c>
      <c r="C21" s="90">
        <v>-14500</v>
      </c>
      <c r="D21" s="90">
        <v>0</v>
      </c>
      <c r="E21" s="90">
        <v>0</v>
      </c>
      <c r="F21" s="21"/>
    </row>
    <row r="22" spans="1:6" ht="66">
      <c r="A22" s="88" t="s">
        <v>94</v>
      </c>
      <c r="B22" s="89" t="s">
        <v>95</v>
      </c>
      <c r="C22" s="90">
        <v>18939.03</v>
      </c>
      <c r="D22" s="90">
        <v>5190.4</v>
      </c>
      <c r="E22" s="90">
        <v>5841.8</v>
      </c>
      <c r="F22" s="21"/>
    </row>
    <row r="23" spans="1:6" ht="66">
      <c r="A23" s="88" t="s">
        <v>96</v>
      </c>
      <c r="B23" s="89" t="s">
        <v>97</v>
      </c>
      <c r="C23" s="90">
        <v>-14500</v>
      </c>
      <c r="D23" s="90">
        <v>0</v>
      </c>
      <c r="E23" s="90">
        <v>0</v>
      </c>
      <c r="F23" s="21"/>
    </row>
    <row r="24" spans="1:6" ht="49.5">
      <c r="A24" s="88" t="s">
        <v>98</v>
      </c>
      <c r="B24" s="89" t="s">
        <v>99</v>
      </c>
      <c r="C24" s="90">
        <v>-412.2</v>
      </c>
      <c r="D24" s="90">
        <v>-413.9</v>
      </c>
      <c r="E24" s="90">
        <v>0</v>
      </c>
      <c r="F24" s="21"/>
    </row>
    <row r="25" spans="1:6" ht="82.5">
      <c r="A25" s="88" t="s">
        <v>100</v>
      </c>
      <c r="B25" s="89" t="s">
        <v>101</v>
      </c>
      <c r="C25" s="90">
        <v>-412.2</v>
      </c>
      <c r="D25" s="90">
        <v>-413.9</v>
      </c>
      <c r="E25" s="90">
        <v>0</v>
      </c>
      <c r="F25" s="21"/>
    </row>
    <row r="26" spans="1:6" ht="82.5">
      <c r="A26" s="88" t="s">
        <v>102</v>
      </c>
      <c r="B26" s="89" t="s">
        <v>103</v>
      </c>
      <c r="C26" s="90">
        <v>-412.2</v>
      </c>
      <c r="D26" s="90">
        <v>-413.9</v>
      </c>
      <c r="E26" s="90">
        <v>0</v>
      </c>
      <c r="F26" s="21"/>
    </row>
    <row r="27" spans="1:6" ht="49.5">
      <c r="A27" s="88" t="s">
        <v>104</v>
      </c>
      <c r="B27" s="89" t="s">
        <v>105</v>
      </c>
      <c r="C27" s="90">
        <v>0</v>
      </c>
      <c r="D27" s="90">
        <v>0</v>
      </c>
      <c r="E27" s="90">
        <v>0</v>
      </c>
      <c r="F27" s="21"/>
    </row>
    <row r="28" spans="1:6" ht="49.5">
      <c r="A28" s="88" t="s">
        <v>106</v>
      </c>
      <c r="B28" s="89" t="s">
        <v>107</v>
      </c>
      <c r="C28" s="90">
        <v>0</v>
      </c>
      <c r="D28" s="90">
        <v>0</v>
      </c>
      <c r="E28" s="90">
        <v>0</v>
      </c>
      <c r="F28" s="21"/>
    </row>
    <row r="29" spans="1:6" ht="82.5">
      <c r="A29" s="88" t="s">
        <v>108</v>
      </c>
      <c r="B29" s="89" t="s">
        <v>109</v>
      </c>
      <c r="C29" s="90">
        <v>500</v>
      </c>
      <c r="D29" s="90">
        <v>500</v>
      </c>
      <c r="E29" s="90">
        <v>500</v>
      </c>
      <c r="F29" s="21"/>
    </row>
    <row r="30" spans="1:6" ht="99">
      <c r="A30" s="88" t="s">
        <v>110</v>
      </c>
      <c r="B30" s="89" t="s">
        <v>111</v>
      </c>
      <c r="C30" s="90">
        <v>-500</v>
      </c>
      <c r="D30" s="90">
        <v>-500</v>
      </c>
      <c r="E30" s="90">
        <v>-500</v>
      </c>
      <c r="F30" s="21"/>
    </row>
    <row r="31" spans="1:6" ht="33">
      <c r="A31" s="88" t="s">
        <v>112</v>
      </c>
      <c r="B31" s="89" t="s">
        <v>113</v>
      </c>
      <c r="C31" s="90">
        <v>33343.2</v>
      </c>
      <c r="D31" s="90">
        <v>0</v>
      </c>
      <c r="E31" s="90">
        <v>0</v>
      </c>
      <c r="F31" s="21"/>
    </row>
    <row r="32" spans="1:6" ht="16.5">
      <c r="A32" s="88" t="s">
        <v>114</v>
      </c>
      <c r="B32" s="89" t="s">
        <v>115</v>
      </c>
      <c r="C32" s="90">
        <v>-546537.23</v>
      </c>
      <c r="D32" s="90">
        <v>-542627.7</v>
      </c>
      <c r="E32" s="90">
        <v>-534458.3</v>
      </c>
      <c r="F32" s="21"/>
    </row>
    <row r="33" spans="1:6" ht="33">
      <c r="A33" s="88" t="s">
        <v>116</v>
      </c>
      <c r="B33" s="89" t="s">
        <v>117</v>
      </c>
      <c r="C33" s="90">
        <v>579880.43</v>
      </c>
      <c r="D33" s="90">
        <v>542627.7</v>
      </c>
      <c r="E33" s="90">
        <v>534458.3</v>
      </c>
      <c r="F33" s="21"/>
    </row>
    <row r="34" spans="1:6" ht="33">
      <c r="A34" s="88" t="s">
        <v>118</v>
      </c>
      <c r="B34" s="89" t="s">
        <v>119</v>
      </c>
      <c r="C34" s="90">
        <v>-546537.23</v>
      </c>
      <c r="D34" s="90">
        <v>-542627.7</v>
      </c>
      <c r="E34" s="90">
        <v>-534458.3</v>
      </c>
      <c r="F34" s="21"/>
    </row>
    <row r="35" spans="1:6" ht="49.5">
      <c r="A35" s="88" t="s">
        <v>120</v>
      </c>
      <c r="B35" s="89" t="s">
        <v>121</v>
      </c>
      <c r="C35" s="90">
        <v>-546537.23</v>
      </c>
      <c r="D35" s="90">
        <v>-542627.7</v>
      </c>
      <c r="E35" s="90">
        <v>-534458.3</v>
      </c>
      <c r="F35" s="21"/>
    </row>
    <row r="36" spans="1:6" ht="33">
      <c r="A36" s="88" t="s">
        <v>122</v>
      </c>
      <c r="B36" s="89" t="s">
        <v>123</v>
      </c>
      <c r="C36" s="90">
        <v>579880.43</v>
      </c>
      <c r="D36" s="90">
        <v>542627.7</v>
      </c>
      <c r="E36" s="90">
        <v>534458.3</v>
      </c>
      <c r="F36" s="21"/>
    </row>
    <row r="37" spans="1:6" ht="49.5">
      <c r="A37" s="88" t="s">
        <v>124</v>
      </c>
      <c r="B37" s="89" t="s">
        <v>125</v>
      </c>
      <c r="C37" s="90">
        <v>579880.43</v>
      </c>
      <c r="D37" s="90">
        <v>542627.7</v>
      </c>
      <c r="E37" s="90">
        <v>534458.3</v>
      </c>
      <c r="F37" s="21"/>
    </row>
    <row r="38" ht="16.5">
      <c r="A38" s="22"/>
    </row>
  </sheetData>
  <mergeCells count="3">
    <mergeCell ref="B2:D2"/>
    <mergeCell ref="B7:D7"/>
    <mergeCell ref="A13:C14"/>
  </mergeCells>
  <printOptions/>
  <pageMargins left="0.59" right="0.2" top="0.16" bottom="0.29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"/>
  <sheetViews>
    <sheetView view="pageBreakPreview" zoomScale="60" workbookViewId="0" topLeftCell="A1">
      <selection activeCell="A8" sqref="A8:E10"/>
    </sheetView>
  </sheetViews>
  <sheetFormatPr defaultColWidth="9.00390625" defaultRowHeight="12.75"/>
  <cols>
    <col min="1" max="1" width="25.25390625" style="4" customWidth="1"/>
    <col min="3" max="3" width="15.75390625" style="0" customWidth="1"/>
    <col min="4" max="4" width="23.375" style="0" customWidth="1"/>
    <col min="5" max="6" width="15.75390625" style="0" customWidth="1"/>
    <col min="7" max="7" width="19.75390625" style="0" customWidth="1"/>
    <col min="8" max="9" width="15.75390625" style="0" customWidth="1"/>
    <col min="10" max="10" width="18.625" style="0" customWidth="1"/>
    <col min="11" max="11" width="15.75390625" style="0" customWidth="1"/>
  </cols>
  <sheetData>
    <row r="1" spans="1:11" ht="15" customHeight="1">
      <c r="A1" s="5"/>
      <c r="B1" s="2"/>
      <c r="C1" s="1"/>
      <c r="D1" s="3"/>
      <c r="E1" s="3"/>
      <c r="F1" s="1"/>
      <c r="G1" s="3"/>
      <c r="H1" s="153" t="s">
        <v>355</v>
      </c>
      <c r="I1" s="153"/>
      <c r="J1" s="153"/>
      <c r="K1" s="1"/>
    </row>
    <row r="2" spans="1:11" ht="15">
      <c r="A2" s="5"/>
      <c r="B2" s="2"/>
      <c r="C2" s="1"/>
      <c r="D2" s="3"/>
      <c r="E2" s="3"/>
      <c r="F2" s="1"/>
      <c r="G2" s="3"/>
      <c r="H2" s="154" t="s">
        <v>356</v>
      </c>
      <c r="I2" s="154"/>
      <c r="J2" s="154"/>
      <c r="K2" s="154"/>
    </row>
    <row r="3" spans="1:11" ht="15">
      <c r="A3" s="5"/>
      <c r="B3" s="2"/>
      <c r="C3" s="1"/>
      <c r="D3" s="3"/>
      <c r="E3" s="3"/>
      <c r="F3" s="1"/>
      <c r="G3" s="3"/>
      <c r="H3" s="154" t="s">
        <v>357</v>
      </c>
      <c r="I3" s="154"/>
      <c r="J3" s="154"/>
      <c r="K3" s="154"/>
    </row>
    <row r="4" spans="1:11" ht="15">
      <c r="A4" s="5"/>
      <c r="B4" s="2"/>
      <c r="C4" s="3"/>
      <c r="D4" s="3"/>
      <c r="E4" s="3"/>
      <c r="F4" s="3"/>
      <c r="G4" s="3"/>
      <c r="H4" s="1"/>
      <c r="I4" s="1"/>
      <c r="J4" s="1"/>
      <c r="K4" s="1"/>
    </row>
    <row r="5" spans="1:11" ht="15">
      <c r="A5" s="5"/>
      <c r="B5" s="2"/>
      <c r="C5" s="3"/>
      <c r="D5" s="3"/>
      <c r="E5" s="3"/>
      <c r="F5" s="1"/>
      <c r="G5" s="3"/>
      <c r="H5" s="154" t="s">
        <v>358</v>
      </c>
      <c r="I5" s="154"/>
      <c r="J5" s="154"/>
      <c r="K5" s="154"/>
    </row>
    <row r="6" spans="1:11" ht="15">
      <c r="A6" s="5"/>
      <c r="B6" s="2"/>
      <c r="C6" s="3"/>
      <c r="D6" s="3"/>
      <c r="E6" s="3"/>
      <c r="F6" s="1"/>
      <c r="G6" s="3"/>
      <c r="H6" s="154" t="s">
        <v>356</v>
      </c>
      <c r="I6" s="154"/>
      <c r="J6" s="154"/>
      <c r="K6" s="154"/>
    </row>
    <row r="7" spans="1:11" ht="15">
      <c r="A7" s="5"/>
      <c r="B7" s="2"/>
      <c r="C7" s="3"/>
      <c r="D7" s="3"/>
      <c r="E7" s="3"/>
      <c r="F7" s="1"/>
      <c r="G7" s="3"/>
      <c r="H7" s="154" t="s">
        <v>359</v>
      </c>
      <c r="I7" s="154"/>
      <c r="J7" s="154"/>
      <c r="K7" s="154"/>
    </row>
    <row r="8" spans="1:11" ht="27" customHeight="1">
      <c r="A8" s="155" t="s">
        <v>360</v>
      </c>
      <c r="B8" s="155"/>
      <c r="C8" s="155"/>
      <c r="D8" s="155"/>
      <c r="E8" s="155"/>
      <c r="F8" s="1"/>
      <c r="G8" s="1"/>
      <c r="H8" s="1"/>
      <c r="I8" s="1"/>
      <c r="J8" s="1"/>
      <c r="K8" s="1"/>
    </row>
    <row r="9" spans="1:11" ht="15">
      <c r="A9" s="155"/>
      <c r="B9" s="155"/>
      <c r="C9" s="155"/>
      <c r="D9" s="155"/>
      <c r="E9" s="155"/>
      <c r="F9" s="1"/>
      <c r="G9" s="1"/>
      <c r="H9" s="1"/>
      <c r="I9" s="1"/>
      <c r="J9" s="1"/>
      <c r="K9" s="1"/>
    </row>
    <row r="10" spans="1:11" ht="15">
      <c r="A10" s="155"/>
      <c r="B10" s="155"/>
      <c r="C10" s="155"/>
      <c r="D10" s="155"/>
      <c r="E10" s="155"/>
      <c r="F10" s="1"/>
      <c r="G10" s="1"/>
      <c r="H10" s="1"/>
      <c r="I10" s="1"/>
      <c r="J10" s="1"/>
      <c r="K10" s="1"/>
    </row>
    <row r="11" spans="1:11" ht="15">
      <c r="A11" s="5"/>
      <c r="B11" s="2"/>
      <c r="C11" s="3"/>
      <c r="D11" s="3"/>
      <c r="E11" s="3"/>
      <c r="F11" s="3"/>
      <c r="G11" s="3"/>
      <c r="H11" s="3"/>
      <c r="I11" s="3"/>
      <c r="J11" s="3"/>
      <c r="K11" s="3" t="s">
        <v>361</v>
      </c>
    </row>
    <row r="12" spans="1:11" ht="15">
      <c r="A12" s="156" t="s">
        <v>362</v>
      </c>
      <c r="B12" s="156" t="s">
        <v>363</v>
      </c>
      <c r="C12" s="156" t="s">
        <v>364</v>
      </c>
      <c r="D12" s="156"/>
      <c r="E12" s="156"/>
      <c r="F12" s="156" t="s">
        <v>365</v>
      </c>
      <c r="G12" s="156"/>
      <c r="H12" s="156"/>
      <c r="I12" s="156" t="s">
        <v>366</v>
      </c>
      <c r="J12" s="156"/>
      <c r="K12" s="156"/>
    </row>
    <row r="13" spans="1:11" ht="96" customHeight="1">
      <c r="A13" s="156"/>
      <c r="B13" s="156"/>
      <c r="C13" s="7" t="s">
        <v>436</v>
      </c>
      <c r="D13" s="7" t="s">
        <v>437</v>
      </c>
      <c r="E13" s="7" t="s">
        <v>367</v>
      </c>
      <c r="F13" s="7" t="s">
        <v>436</v>
      </c>
      <c r="G13" s="7" t="s">
        <v>437</v>
      </c>
      <c r="H13" s="7" t="s">
        <v>367</v>
      </c>
      <c r="I13" s="7" t="s">
        <v>436</v>
      </c>
      <c r="J13" s="7" t="s">
        <v>437</v>
      </c>
      <c r="K13" s="7" t="s">
        <v>367</v>
      </c>
    </row>
    <row r="14" spans="1:11" ht="15">
      <c r="A14" s="8" t="s">
        <v>368</v>
      </c>
      <c r="B14" s="9"/>
      <c r="C14" s="10">
        <v>553926.23</v>
      </c>
      <c r="D14" s="10">
        <v>10542</v>
      </c>
      <c r="E14" s="10">
        <v>564468.23</v>
      </c>
      <c r="F14" s="10">
        <v>531671.8</v>
      </c>
      <c r="G14" s="10">
        <v>10542</v>
      </c>
      <c r="H14" s="10">
        <v>542213.8</v>
      </c>
      <c r="I14" s="10">
        <v>523916.3</v>
      </c>
      <c r="J14" s="10">
        <v>10542</v>
      </c>
      <c r="K14" s="10">
        <v>534458.3</v>
      </c>
    </row>
    <row r="15" spans="1:11" ht="30">
      <c r="A15" s="8" t="s">
        <v>369</v>
      </c>
      <c r="B15" s="11" t="s">
        <v>408</v>
      </c>
      <c r="C15" s="10">
        <v>33422.32</v>
      </c>
      <c r="D15" s="10">
        <v>0</v>
      </c>
      <c r="E15" s="10">
        <v>33422.32</v>
      </c>
      <c r="F15" s="10">
        <v>30625.8</v>
      </c>
      <c r="G15" s="10">
        <v>0</v>
      </c>
      <c r="H15" s="10">
        <v>30625.8</v>
      </c>
      <c r="I15" s="10">
        <v>30402.8</v>
      </c>
      <c r="J15" s="10">
        <v>0</v>
      </c>
      <c r="K15" s="10">
        <v>30402.8</v>
      </c>
    </row>
    <row r="16" spans="1:11" ht="90">
      <c r="A16" s="8" t="s">
        <v>370</v>
      </c>
      <c r="B16" s="12" t="s">
        <v>409</v>
      </c>
      <c r="C16" s="10">
        <v>952.5</v>
      </c>
      <c r="D16" s="10">
        <v>0</v>
      </c>
      <c r="E16" s="10">
        <v>952.5</v>
      </c>
      <c r="F16" s="10">
        <v>952.5</v>
      </c>
      <c r="G16" s="10">
        <v>0</v>
      </c>
      <c r="H16" s="10">
        <v>952.5</v>
      </c>
      <c r="I16" s="10">
        <v>952.5</v>
      </c>
      <c r="J16" s="10">
        <v>0</v>
      </c>
      <c r="K16" s="10">
        <v>952.5</v>
      </c>
    </row>
    <row r="17" spans="1:11" ht="120">
      <c r="A17" s="8" t="s">
        <v>371</v>
      </c>
      <c r="B17" s="12" t="s">
        <v>410</v>
      </c>
      <c r="C17" s="10">
        <v>430.6</v>
      </c>
      <c r="D17" s="10">
        <v>0</v>
      </c>
      <c r="E17" s="10">
        <v>430.6</v>
      </c>
      <c r="F17" s="10">
        <v>430.6</v>
      </c>
      <c r="G17" s="10">
        <v>0</v>
      </c>
      <c r="H17" s="10">
        <v>430.6</v>
      </c>
      <c r="I17" s="10">
        <v>430.6</v>
      </c>
      <c r="J17" s="10">
        <v>0</v>
      </c>
      <c r="K17" s="10">
        <v>430.6</v>
      </c>
    </row>
    <row r="18" spans="1:11" ht="120">
      <c r="A18" s="8" t="s">
        <v>372</v>
      </c>
      <c r="B18" s="12" t="s">
        <v>412</v>
      </c>
      <c r="C18" s="10">
        <v>2326</v>
      </c>
      <c r="D18" s="10">
        <v>0</v>
      </c>
      <c r="E18" s="10">
        <v>2326</v>
      </c>
      <c r="F18" s="10">
        <v>2326</v>
      </c>
      <c r="G18" s="10">
        <v>0</v>
      </c>
      <c r="H18" s="10">
        <v>2326</v>
      </c>
      <c r="I18" s="10">
        <v>2326</v>
      </c>
      <c r="J18" s="10">
        <v>0</v>
      </c>
      <c r="K18" s="10">
        <v>2326</v>
      </c>
    </row>
    <row r="19" spans="1:11" ht="90">
      <c r="A19" s="8" t="s">
        <v>373</v>
      </c>
      <c r="B19" s="12" t="s">
        <v>411</v>
      </c>
      <c r="C19" s="10">
        <v>3584</v>
      </c>
      <c r="D19" s="10">
        <v>0</v>
      </c>
      <c r="E19" s="10">
        <v>3584</v>
      </c>
      <c r="F19" s="10">
        <v>3584</v>
      </c>
      <c r="G19" s="10">
        <v>0</v>
      </c>
      <c r="H19" s="10">
        <v>3584</v>
      </c>
      <c r="I19" s="10">
        <v>3584</v>
      </c>
      <c r="J19" s="10">
        <v>0</v>
      </c>
      <c r="K19" s="10">
        <v>3584</v>
      </c>
    </row>
    <row r="20" spans="1:11" ht="30">
      <c r="A20" s="8" t="s">
        <v>374</v>
      </c>
      <c r="B20" s="11" t="s">
        <v>413</v>
      </c>
      <c r="C20" s="10">
        <v>1300</v>
      </c>
      <c r="D20" s="10">
        <v>0</v>
      </c>
      <c r="E20" s="10">
        <v>1300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45">
      <c r="A21" s="8" t="s">
        <v>375</v>
      </c>
      <c r="B21" s="12" t="s">
        <v>414</v>
      </c>
      <c r="C21" s="10">
        <v>288</v>
      </c>
      <c r="D21" s="10">
        <v>0</v>
      </c>
      <c r="E21" s="10">
        <v>288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8" t="s">
        <v>376</v>
      </c>
      <c r="B22" s="12" t="s">
        <v>415</v>
      </c>
      <c r="C22" s="10">
        <v>200</v>
      </c>
      <c r="D22" s="10">
        <v>0</v>
      </c>
      <c r="E22" s="10">
        <v>200</v>
      </c>
      <c r="F22" s="10">
        <v>200</v>
      </c>
      <c r="G22" s="10">
        <v>0</v>
      </c>
      <c r="H22" s="10">
        <v>200</v>
      </c>
      <c r="I22" s="10">
        <v>200</v>
      </c>
      <c r="J22" s="10">
        <v>0</v>
      </c>
      <c r="K22" s="10">
        <v>200</v>
      </c>
    </row>
    <row r="23" spans="1:11" ht="45">
      <c r="A23" s="8" t="s">
        <v>377</v>
      </c>
      <c r="B23" s="12" t="s">
        <v>416</v>
      </c>
      <c r="C23" s="10">
        <v>24341.22</v>
      </c>
      <c r="D23" s="10">
        <v>0</v>
      </c>
      <c r="E23" s="10">
        <v>24341.22</v>
      </c>
      <c r="F23" s="10">
        <v>23132.7</v>
      </c>
      <c r="G23" s="10">
        <v>0</v>
      </c>
      <c r="H23" s="10">
        <v>23132.7</v>
      </c>
      <c r="I23" s="10">
        <v>22909.7</v>
      </c>
      <c r="J23" s="10">
        <v>0</v>
      </c>
      <c r="K23" s="10">
        <v>22909.7</v>
      </c>
    </row>
    <row r="24" spans="1:11" ht="60">
      <c r="A24" s="8" t="s">
        <v>378</v>
      </c>
      <c r="B24" s="11" t="s">
        <v>417</v>
      </c>
      <c r="C24" s="10">
        <v>3735</v>
      </c>
      <c r="D24" s="10">
        <v>0</v>
      </c>
      <c r="E24" s="10">
        <v>3735</v>
      </c>
      <c r="F24" s="10">
        <v>3735</v>
      </c>
      <c r="G24" s="10">
        <v>0</v>
      </c>
      <c r="H24" s="10">
        <v>3735</v>
      </c>
      <c r="I24" s="10">
        <v>3735</v>
      </c>
      <c r="J24" s="10">
        <v>0</v>
      </c>
      <c r="K24" s="10">
        <v>3735</v>
      </c>
    </row>
    <row r="25" spans="1:11" ht="15">
      <c r="A25" s="8" t="s">
        <v>379</v>
      </c>
      <c r="B25" s="11" t="s">
        <v>418</v>
      </c>
      <c r="C25" s="10">
        <v>2195</v>
      </c>
      <c r="D25" s="10">
        <v>0</v>
      </c>
      <c r="E25" s="10">
        <v>2195</v>
      </c>
      <c r="F25" s="10">
        <v>2195</v>
      </c>
      <c r="G25" s="10">
        <v>0</v>
      </c>
      <c r="H25" s="10">
        <v>2195</v>
      </c>
      <c r="I25" s="10">
        <v>2195</v>
      </c>
      <c r="J25" s="10">
        <v>0</v>
      </c>
      <c r="K25" s="10">
        <v>2195</v>
      </c>
    </row>
    <row r="26" spans="1:11" ht="75">
      <c r="A26" s="8" t="s">
        <v>380</v>
      </c>
      <c r="B26" s="11" t="s">
        <v>419</v>
      </c>
      <c r="C26" s="10">
        <v>1540</v>
      </c>
      <c r="D26" s="10">
        <v>0</v>
      </c>
      <c r="E26" s="10">
        <v>1540</v>
      </c>
      <c r="F26" s="10">
        <v>1540</v>
      </c>
      <c r="G26" s="10">
        <v>0</v>
      </c>
      <c r="H26" s="10">
        <v>1540</v>
      </c>
      <c r="I26" s="10">
        <v>1540</v>
      </c>
      <c r="J26" s="10">
        <v>0</v>
      </c>
      <c r="K26" s="10">
        <v>1540</v>
      </c>
    </row>
    <row r="27" spans="1:11" ht="15">
      <c r="A27" s="8" t="s">
        <v>381</v>
      </c>
      <c r="B27" s="11" t="s">
        <v>420</v>
      </c>
      <c r="C27" s="10">
        <v>50188.93</v>
      </c>
      <c r="D27" s="10">
        <v>0</v>
      </c>
      <c r="E27" s="10">
        <v>50188.93</v>
      </c>
      <c r="F27" s="10">
        <v>50261.6</v>
      </c>
      <c r="G27" s="10">
        <v>0</v>
      </c>
      <c r="H27" s="10">
        <v>50261.6</v>
      </c>
      <c r="I27" s="10">
        <v>60128</v>
      </c>
      <c r="J27" s="10">
        <v>0</v>
      </c>
      <c r="K27" s="10">
        <v>60128</v>
      </c>
    </row>
    <row r="28" spans="1:11" ht="30">
      <c r="A28" s="8" t="s">
        <v>382</v>
      </c>
      <c r="B28" s="11" t="s">
        <v>422</v>
      </c>
      <c r="C28" s="10">
        <v>60</v>
      </c>
      <c r="D28" s="10">
        <v>0</v>
      </c>
      <c r="E28" s="10">
        <v>60</v>
      </c>
      <c r="F28" s="10">
        <v>60</v>
      </c>
      <c r="G28" s="10">
        <v>0</v>
      </c>
      <c r="H28" s="10">
        <v>60</v>
      </c>
      <c r="I28" s="10">
        <v>60</v>
      </c>
      <c r="J28" s="10">
        <v>0</v>
      </c>
      <c r="K28" s="10">
        <v>60</v>
      </c>
    </row>
    <row r="29" spans="1:11" ht="30">
      <c r="A29" s="8" t="s">
        <v>384</v>
      </c>
      <c r="B29" s="11" t="s">
        <v>421</v>
      </c>
      <c r="C29" s="10">
        <v>48296.03</v>
      </c>
      <c r="D29" s="10">
        <v>0</v>
      </c>
      <c r="E29" s="10">
        <v>48296.03</v>
      </c>
      <c r="F29" s="10">
        <v>49246</v>
      </c>
      <c r="G29" s="10">
        <v>0</v>
      </c>
      <c r="H29" s="10">
        <v>49246</v>
      </c>
      <c r="I29" s="10">
        <v>59968</v>
      </c>
      <c r="J29" s="10">
        <v>0</v>
      </c>
      <c r="K29" s="10">
        <v>59968</v>
      </c>
    </row>
    <row r="30" spans="1:11" ht="30">
      <c r="A30" s="8" t="s">
        <v>385</v>
      </c>
      <c r="B30" s="11">
        <v>412</v>
      </c>
      <c r="C30" s="10">
        <v>1832.9</v>
      </c>
      <c r="D30" s="10">
        <v>0</v>
      </c>
      <c r="E30" s="10">
        <v>1832.9</v>
      </c>
      <c r="F30" s="10">
        <v>955.6</v>
      </c>
      <c r="G30" s="10">
        <v>0</v>
      </c>
      <c r="H30" s="10">
        <v>955.6</v>
      </c>
      <c r="I30" s="10">
        <v>100</v>
      </c>
      <c r="J30" s="10">
        <v>0</v>
      </c>
      <c r="K30" s="10">
        <v>100</v>
      </c>
    </row>
    <row r="31" spans="1:11" ht="30">
      <c r="A31" s="8" t="s">
        <v>386</v>
      </c>
      <c r="B31" s="11" t="s">
        <v>423</v>
      </c>
      <c r="C31" s="10">
        <v>28593.62</v>
      </c>
      <c r="D31" s="10">
        <v>0</v>
      </c>
      <c r="E31" s="10">
        <v>28593.62</v>
      </c>
      <c r="F31" s="10">
        <v>22236.9</v>
      </c>
      <c r="G31" s="10">
        <v>0</v>
      </c>
      <c r="H31" s="10">
        <v>22236.9</v>
      </c>
      <c r="I31" s="10">
        <v>2748.2</v>
      </c>
      <c r="J31" s="10">
        <v>0</v>
      </c>
      <c r="K31" s="10">
        <v>2748.2</v>
      </c>
    </row>
    <row r="32" spans="1:11" ht="15">
      <c r="A32" s="8" t="s">
        <v>387</v>
      </c>
      <c r="B32" s="11" t="s">
        <v>424</v>
      </c>
      <c r="C32" s="10">
        <v>23188.7</v>
      </c>
      <c r="D32" s="10"/>
      <c r="E32" s="10">
        <v>23188.7</v>
      </c>
      <c r="F32" s="10">
        <v>20188.7</v>
      </c>
      <c r="G32" s="10"/>
      <c r="H32" s="10">
        <v>20188.7</v>
      </c>
      <c r="I32" s="10">
        <v>0</v>
      </c>
      <c r="J32" s="10"/>
      <c r="K32" s="10">
        <v>0</v>
      </c>
    </row>
    <row r="33" spans="1:11" ht="15">
      <c r="A33" s="8" t="s">
        <v>388</v>
      </c>
      <c r="B33" s="11" t="s">
        <v>425</v>
      </c>
      <c r="C33" s="10">
        <v>3006.72</v>
      </c>
      <c r="D33" s="10">
        <v>0</v>
      </c>
      <c r="E33" s="10">
        <v>3006.72</v>
      </c>
      <c r="F33" s="10">
        <v>100</v>
      </c>
      <c r="G33" s="10">
        <v>0</v>
      </c>
      <c r="H33" s="10">
        <v>100</v>
      </c>
      <c r="I33" s="10">
        <v>800</v>
      </c>
      <c r="J33" s="10">
        <v>0</v>
      </c>
      <c r="K33" s="10">
        <v>800</v>
      </c>
    </row>
    <row r="34" spans="1:11" ht="45">
      <c r="A34" s="8" t="s">
        <v>389</v>
      </c>
      <c r="B34" s="11" t="s">
        <v>426</v>
      </c>
      <c r="C34" s="10">
        <v>2398.2</v>
      </c>
      <c r="D34" s="10">
        <v>0</v>
      </c>
      <c r="E34" s="10">
        <v>2398.2</v>
      </c>
      <c r="F34" s="10">
        <v>1948.2</v>
      </c>
      <c r="G34" s="10">
        <v>0</v>
      </c>
      <c r="H34" s="10">
        <v>1948.2</v>
      </c>
      <c r="I34" s="10">
        <v>1948.2</v>
      </c>
      <c r="J34" s="10">
        <v>0</v>
      </c>
      <c r="K34" s="10">
        <v>1948.2</v>
      </c>
    </row>
    <row r="35" spans="1:11" ht="15">
      <c r="A35" s="8" t="s">
        <v>390</v>
      </c>
      <c r="B35" s="11" t="s">
        <v>427</v>
      </c>
      <c r="C35" s="10">
        <v>269277.11</v>
      </c>
      <c r="D35" s="10">
        <v>8954</v>
      </c>
      <c r="E35" s="10">
        <v>278231.11</v>
      </c>
      <c r="F35" s="10">
        <v>237605.7</v>
      </c>
      <c r="G35" s="10">
        <v>8954</v>
      </c>
      <c r="H35" s="10">
        <v>246559.7</v>
      </c>
      <c r="I35" s="10">
        <v>267814.2</v>
      </c>
      <c r="J35" s="10">
        <v>8954</v>
      </c>
      <c r="K35" s="10">
        <v>276768.2</v>
      </c>
    </row>
    <row r="36" spans="1:11" ht="15">
      <c r="A36" s="8" t="s">
        <v>391</v>
      </c>
      <c r="B36" s="11" t="s">
        <v>428</v>
      </c>
      <c r="C36" s="10">
        <v>32242.87</v>
      </c>
      <c r="D36" s="10">
        <v>7822</v>
      </c>
      <c r="E36" s="10">
        <v>40064.87</v>
      </c>
      <c r="F36" s="10">
        <v>26380.5</v>
      </c>
      <c r="G36" s="10">
        <v>7822</v>
      </c>
      <c r="H36" s="10">
        <v>34202.5</v>
      </c>
      <c r="I36" s="10">
        <v>34800.5</v>
      </c>
      <c r="J36" s="10">
        <v>7822</v>
      </c>
      <c r="K36" s="10">
        <v>42622.5</v>
      </c>
    </row>
    <row r="37" spans="1:11" ht="15">
      <c r="A37" s="8" t="s">
        <v>392</v>
      </c>
      <c r="B37" s="11" t="s">
        <v>429</v>
      </c>
      <c r="C37" s="10">
        <v>230501.64</v>
      </c>
      <c r="D37" s="10">
        <v>1132</v>
      </c>
      <c r="E37" s="10">
        <v>231633.64</v>
      </c>
      <c r="F37" s="10">
        <v>204698.9</v>
      </c>
      <c r="G37" s="10">
        <v>1132</v>
      </c>
      <c r="H37" s="10">
        <v>205830.9</v>
      </c>
      <c r="I37" s="10">
        <v>226787.4</v>
      </c>
      <c r="J37" s="10">
        <v>1132</v>
      </c>
      <c r="K37" s="10">
        <v>227919.4</v>
      </c>
    </row>
    <row r="38" spans="1:11" ht="30">
      <c r="A38" s="8" t="s">
        <v>393</v>
      </c>
      <c r="B38" s="11" t="s">
        <v>430</v>
      </c>
      <c r="C38" s="10">
        <v>1935.3</v>
      </c>
      <c r="D38" s="10">
        <v>0</v>
      </c>
      <c r="E38" s="10">
        <v>1935.3</v>
      </c>
      <c r="F38" s="10">
        <v>1929</v>
      </c>
      <c r="G38" s="10">
        <v>0</v>
      </c>
      <c r="H38" s="10">
        <v>1929</v>
      </c>
      <c r="I38" s="10">
        <v>1929</v>
      </c>
      <c r="J38" s="10">
        <v>0</v>
      </c>
      <c r="K38" s="10">
        <v>1929</v>
      </c>
    </row>
    <row r="39" spans="1:11" ht="30">
      <c r="A39" s="8" t="s">
        <v>394</v>
      </c>
      <c r="B39" s="11" t="s">
        <v>431</v>
      </c>
      <c r="C39" s="10">
        <v>4597.3</v>
      </c>
      <c r="D39" s="10">
        <v>0</v>
      </c>
      <c r="E39" s="10">
        <v>4597.3</v>
      </c>
      <c r="F39" s="10">
        <v>4597.3</v>
      </c>
      <c r="G39" s="10">
        <v>0</v>
      </c>
      <c r="H39" s="10">
        <v>4597.3</v>
      </c>
      <c r="I39" s="10">
        <v>4297.3</v>
      </c>
      <c r="J39" s="10">
        <v>0</v>
      </c>
      <c r="K39" s="10">
        <v>4297.3</v>
      </c>
    </row>
    <row r="40" spans="1:11" ht="60">
      <c r="A40" s="8" t="s">
        <v>395</v>
      </c>
      <c r="B40" s="11" t="s">
        <v>432</v>
      </c>
      <c r="C40" s="10">
        <v>6389</v>
      </c>
      <c r="D40" s="10">
        <v>60</v>
      </c>
      <c r="E40" s="10">
        <v>6449</v>
      </c>
      <c r="F40" s="10">
        <v>5386</v>
      </c>
      <c r="G40" s="10">
        <v>60</v>
      </c>
      <c r="H40" s="10">
        <v>5446</v>
      </c>
      <c r="I40" s="10">
        <v>5359</v>
      </c>
      <c r="J40" s="10">
        <v>60</v>
      </c>
      <c r="K40" s="10">
        <v>5419</v>
      </c>
    </row>
    <row r="41" spans="1:11" ht="15">
      <c r="A41" s="8" t="s">
        <v>396</v>
      </c>
      <c r="B41" s="11" t="s">
        <v>433</v>
      </c>
      <c r="C41" s="10">
        <v>6389</v>
      </c>
      <c r="D41" s="10">
        <v>60</v>
      </c>
      <c r="E41" s="10">
        <v>6449</v>
      </c>
      <c r="F41" s="10">
        <v>5386</v>
      </c>
      <c r="G41" s="10">
        <v>60</v>
      </c>
      <c r="H41" s="10">
        <v>5446</v>
      </c>
      <c r="I41" s="10">
        <v>5359</v>
      </c>
      <c r="J41" s="10">
        <v>60</v>
      </c>
      <c r="K41" s="10">
        <v>5419</v>
      </c>
    </row>
    <row r="42" spans="1:11" ht="15">
      <c r="A42" s="8" t="s">
        <v>397</v>
      </c>
      <c r="B42" s="11" t="s">
        <v>434</v>
      </c>
      <c r="C42" s="10">
        <v>66000.46</v>
      </c>
      <c r="D42" s="10">
        <v>1528</v>
      </c>
      <c r="E42" s="10">
        <v>67528.46</v>
      </c>
      <c r="F42" s="10">
        <v>56355.9</v>
      </c>
      <c r="G42" s="10">
        <v>1528</v>
      </c>
      <c r="H42" s="10">
        <v>57883.9</v>
      </c>
      <c r="I42" s="10">
        <v>61516.7</v>
      </c>
      <c r="J42" s="10">
        <v>1528</v>
      </c>
      <c r="K42" s="10">
        <v>63044.7</v>
      </c>
    </row>
    <row r="43" spans="1:11" ht="30">
      <c r="A43" s="8" t="s">
        <v>398</v>
      </c>
      <c r="B43" s="12" t="s">
        <v>435</v>
      </c>
      <c r="C43" s="10">
        <v>66000.46</v>
      </c>
      <c r="D43" s="10">
        <v>1528</v>
      </c>
      <c r="E43" s="10">
        <v>67528.46</v>
      </c>
      <c r="F43" s="10">
        <v>56355.9</v>
      </c>
      <c r="G43" s="10">
        <v>1528</v>
      </c>
      <c r="H43" s="10">
        <v>57883.9</v>
      </c>
      <c r="I43" s="10">
        <v>61516.7</v>
      </c>
      <c r="J43" s="10">
        <v>1528</v>
      </c>
      <c r="K43" s="10">
        <v>63044.7</v>
      </c>
    </row>
    <row r="44" spans="1:11" ht="15">
      <c r="A44" s="8" t="s">
        <v>399</v>
      </c>
      <c r="B44" s="11">
        <v>1000</v>
      </c>
      <c r="C44" s="10">
        <v>24750.13</v>
      </c>
      <c r="D44" s="10">
        <v>0</v>
      </c>
      <c r="E44" s="10">
        <v>24750.13</v>
      </c>
      <c r="F44" s="10">
        <v>73497.4</v>
      </c>
      <c r="G44" s="10">
        <v>0</v>
      </c>
      <c r="H44" s="10">
        <v>73497.4</v>
      </c>
      <c r="I44" s="10">
        <v>37704.4</v>
      </c>
      <c r="J44" s="10">
        <v>0</v>
      </c>
      <c r="K44" s="10">
        <v>37704.4</v>
      </c>
    </row>
    <row r="45" spans="1:11" ht="15">
      <c r="A45" s="8" t="s">
        <v>400</v>
      </c>
      <c r="B45" s="12">
        <v>1001</v>
      </c>
      <c r="C45" s="10">
        <v>1140</v>
      </c>
      <c r="D45" s="10">
        <v>0</v>
      </c>
      <c r="E45" s="10">
        <v>1140</v>
      </c>
      <c r="F45" s="10">
        <v>1140</v>
      </c>
      <c r="G45" s="10">
        <v>0</v>
      </c>
      <c r="H45" s="10">
        <v>1140</v>
      </c>
      <c r="I45" s="10">
        <v>1140</v>
      </c>
      <c r="J45" s="10">
        <v>0</v>
      </c>
      <c r="K45" s="10">
        <v>1140</v>
      </c>
    </row>
    <row r="46" spans="1:11" ht="30">
      <c r="A46" s="8" t="s">
        <v>401</v>
      </c>
      <c r="B46" s="12">
        <v>1003</v>
      </c>
      <c r="C46" s="10">
        <v>16447.83</v>
      </c>
      <c r="D46" s="10">
        <v>0</v>
      </c>
      <c r="E46" s="10">
        <v>16447.83</v>
      </c>
      <c r="F46" s="10">
        <v>64670</v>
      </c>
      <c r="G46" s="10">
        <v>0</v>
      </c>
      <c r="H46" s="10">
        <v>64670</v>
      </c>
      <c r="I46" s="10">
        <v>28864.4</v>
      </c>
      <c r="J46" s="10">
        <v>0</v>
      </c>
      <c r="K46" s="10">
        <v>28864.4</v>
      </c>
    </row>
    <row r="47" spans="1:11" ht="15">
      <c r="A47" s="8" t="s">
        <v>402</v>
      </c>
      <c r="B47" s="12">
        <v>1004</v>
      </c>
      <c r="C47" s="10">
        <v>7162.3</v>
      </c>
      <c r="D47" s="10">
        <v>0</v>
      </c>
      <c r="E47" s="10">
        <v>7162.3</v>
      </c>
      <c r="F47" s="10">
        <v>7687.4</v>
      </c>
      <c r="G47" s="10">
        <v>0</v>
      </c>
      <c r="H47" s="10">
        <v>7687.4</v>
      </c>
      <c r="I47" s="10">
        <v>7700</v>
      </c>
      <c r="J47" s="10">
        <v>0</v>
      </c>
      <c r="K47" s="10">
        <v>7700</v>
      </c>
    </row>
    <row r="48" spans="1:11" ht="30">
      <c r="A48" s="8" t="s">
        <v>403</v>
      </c>
      <c r="B48" s="11">
        <v>1100</v>
      </c>
      <c r="C48" s="10">
        <v>71569.67</v>
      </c>
      <c r="D48" s="10">
        <v>0</v>
      </c>
      <c r="E48" s="10">
        <v>71569.67</v>
      </c>
      <c r="F48" s="10">
        <v>51967.5</v>
      </c>
      <c r="G48" s="10">
        <v>0</v>
      </c>
      <c r="H48" s="10">
        <v>51967.5</v>
      </c>
      <c r="I48" s="10">
        <v>54508</v>
      </c>
      <c r="J48" s="10">
        <v>0</v>
      </c>
      <c r="K48" s="10">
        <v>54508</v>
      </c>
    </row>
    <row r="49" spans="1:11" ht="75">
      <c r="A49" s="8" t="s">
        <v>404</v>
      </c>
      <c r="B49" s="12">
        <v>1101</v>
      </c>
      <c r="C49" s="10">
        <v>37125</v>
      </c>
      <c r="D49" s="10">
        <v>0</v>
      </c>
      <c r="E49" s="10">
        <v>37125</v>
      </c>
      <c r="F49" s="10">
        <v>34075.9</v>
      </c>
      <c r="G49" s="10">
        <v>0</v>
      </c>
      <c r="H49" s="10">
        <v>34075.9</v>
      </c>
      <c r="I49" s="10">
        <v>35645.9</v>
      </c>
      <c r="J49" s="10">
        <v>0</v>
      </c>
      <c r="K49" s="10">
        <v>35645.9</v>
      </c>
    </row>
    <row r="50" spans="1:11" ht="105">
      <c r="A50" s="8" t="s">
        <v>405</v>
      </c>
      <c r="B50" s="12">
        <v>1102</v>
      </c>
      <c r="C50" s="10">
        <v>30483.69</v>
      </c>
      <c r="D50" s="10">
        <v>0</v>
      </c>
      <c r="E50" s="10">
        <v>30483.69</v>
      </c>
      <c r="F50" s="10">
        <v>16062</v>
      </c>
      <c r="G50" s="10">
        <v>0</v>
      </c>
      <c r="H50" s="10">
        <v>16062</v>
      </c>
      <c r="I50" s="10">
        <v>17032.5</v>
      </c>
      <c r="J50" s="10">
        <v>0</v>
      </c>
      <c r="K50" s="10">
        <v>17032.5</v>
      </c>
    </row>
    <row r="51" spans="1:11" ht="75">
      <c r="A51" s="8" t="s">
        <v>406</v>
      </c>
      <c r="B51" s="12">
        <v>1103</v>
      </c>
      <c r="C51" s="10">
        <v>1330.93</v>
      </c>
      <c r="D51" s="10">
        <v>0</v>
      </c>
      <c r="E51" s="10">
        <v>1330.93</v>
      </c>
      <c r="F51" s="10">
        <v>1629.6</v>
      </c>
      <c r="G51" s="10">
        <v>0</v>
      </c>
      <c r="H51" s="10">
        <v>1629.6</v>
      </c>
      <c r="I51" s="10">
        <v>1629.6</v>
      </c>
      <c r="J51" s="10">
        <v>0</v>
      </c>
      <c r="K51" s="10">
        <v>1629.6</v>
      </c>
    </row>
    <row r="52" spans="1:11" ht="30">
      <c r="A52" s="8" t="s">
        <v>407</v>
      </c>
      <c r="B52" s="12">
        <v>1104</v>
      </c>
      <c r="C52" s="10">
        <v>2630.05</v>
      </c>
      <c r="D52" s="10">
        <v>0</v>
      </c>
      <c r="E52" s="10">
        <v>2630.05</v>
      </c>
      <c r="F52" s="10">
        <v>200</v>
      </c>
      <c r="G52" s="10">
        <v>0</v>
      </c>
      <c r="H52" s="10">
        <v>200</v>
      </c>
      <c r="I52" s="10">
        <v>200</v>
      </c>
      <c r="J52" s="10">
        <v>0</v>
      </c>
      <c r="K52" s="10">
        <v>200</v>
      </c>
    </row>
    <row r="53" spans="1:11" ht="15">
      <c r="A53" s="5"/>
      <c r="B53" s="6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5"/>
      <c r="B54" s="6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5"/>
      <c r="B55" s="6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5"/>
      <c r="B56" s="6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5"/>
      <c r="B57" s="6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"/>
      <c r="B58" s="6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"/>
      <c r="B59" s="6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5"/>
      <c r="B60" s="6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5"/>
      <c r="B61" s="6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5"/>
      <c r="B62" s="6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5"/>
      <c r="B63" s="6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5"/>
      <c r="B64" s="6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5"/>
      <c r="B65" s="6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5"/>
      <c r="B66" s="6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5"/>
      <c r="B67" s="6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5"/>
      <c r="B68" s="6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5"/>
      <c r="B69" s="6"/>
      <c r="C69" s="3"/>
      <c r="D69" s="3"/>
      <c r="E69" s="3"/>
      <c r="F69" s="3"/>
      <c r="G69" s="3"/>
      <c r="H69" s="3"/>
      <c r="I69" s="3"/>
      <c r="J69" s="3"/>
      <c r="K69" s="3"/>
    </row>
    <row r="70" spans="1:11" ht="15">
      <c r="A70" s="5"/>
      <c r="B70" s="6"/>
      <c r="C70" s="3"/>
      <c r="D70" s="3"/>
      <c r="E70" s="3"/>
      <c r="F70" s="3"/>
      <c r="G70" s="3"/>
      <c r="H70" s="3"/>
      <c r="I70" s="3"/>
      <c r="J70" s="3"/>
      <c r="K70" s="3"/>
    </row>
    <row r="71" spans="1:11" ht="15">
      <c r="A71" s="5"/>
      <c r="B71" s="6"/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5"/>
      <c r="B72" s="6"/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5"/>
      <c r="B73" s="6"/>
      <c r="C73" s="3"/>
      <c r="D73" s="3"/>
      <c r="E73" s="3"/>
      <c r="F73" s="3"/>
      <c r="G73" s="3"/>
      <c r="H73" s="3"/>
      <c r="I73" s="3"/>
      <c r="J73" s="3"/>
      <c r="K73" s="3"/>
    </row>
    <row r="74" spans="1:11" ht="15">
      <c r="A74" s="5"/>
      <c r="B74" s="6"/>
      <c r="C74" s="3"/>
      <c r="D74" s="3"/>
      <c r="E74" s="3"/>
      <c r="F74" s="3"/>
      <c r="G74" s="3"/>
      <c r="H74" s="3"/>
      <c r="I74" s="3"/>
      <c r="J74" s="3"/>
      <c r="K74" s="3"/>
    </row>
    <row r="75" spans="1:11" ht="15">
      <c r="A75" s="5"/>
      <c r="B75" s="6"/>
      <c r="C75" s="3"/>
      <c r="D75" s="3"/>
      <c r="E75" s="3"/>
      <c r="F75" s="3"/>
      <c r="G75" s="3"/>
      <c r="H75" s="3"/>
      <c r="I75" s="3"/>
      <c r="J75" s="3"/>
      <c r="K75" s="3"/>
    </row>
    <row r="76" spans="1:11" ht="15">
      <c r="A76" s="5"/>
      <c r="B76" s="6"/>
      <c r="C76" s="3"/>
      <c r="D76" s="3"/>
      <c r="E76" s="3"/>
      <c r="F76" s="3"/>
      <c r="G76" s="3"/>
      <c r="H76" s="3"/>
      <c r="I76" s="3"/>
      <c r="J76" s="3"/>
      <c r="K76" s="3"/>
    </row>
    <row r="77" spans="1:11" ht="15">
      <c r="A77" s="5"/>
      <c r="B77" s="6"/>
      <c r="C77" s="3"/>
      <c r="D77" s="3"/>
      <c r="E77" s="3"/>
      <c r="F77" s="3"/>
      <c r="G77" s="3"/>
      <c r="H77" s="3"/>
      <c r="I77" s="3"/>
      <c r="J77" s="3"/>
      <c r="K77" s="3"/>
    </row>
    <row r="78" spans="1:11" ht="15">
      <c r="A78" s="5"/>
      <c r="B78" s="6"/>
      <c r="C78" s="3"/>
      <c r="D78" s="3"/>
      <c r="E78" s="3"/>
      <c r="F78" s="3"/>
      <c r="G78" s="3"/>
      <c r="H78" s="3"/>
      <c r="I78" s="3"/>
      <c r="J78" s="3"/>
      <c r="K78" s="3"/>
    </row>
    <row r="79" spans="1:11" ht="15">
      <c r="A79" s="5"/>
      <c r="B79" s="6"/>
      <c r="C79" s="3"/>
      <c r="D79" s="3"/>
      <c r="E79" s="3"/>
      <c r="F79" s="3"/>
      <c r="G79" s="3"/>
      <c r="H79" s="3"/>
      <c r="I79" s="3"/>
      <c r="J79" s="3"/>
      <c r="K79" s="3"/>
    </row>
    <row r="80" spans="1:11" ht="15">
      <c r="A80" s="5"/>
      <c r="B80" s="6"/>
      <c r="C80" s="3"/>
      <c r="D80" s="3"/>
      <c r="E80" s="3"/>
      <c r="F80" s="3"/>
      <c r="G80" s="3"/>
      <c r="H80" s="3"/>
      <c r="I80" s="3"/>
      <c r="J80" s="3"/>
      <c r="K80" s="3"/>
    </row>
    <row r="81" spans="1:11" ht="15">
      <c r="A81" s="5"/>
      <c r="B81" s="6"/>
      <c r="C81" s="3"/>
      <c r="D81" s="3"/>
      <c r="E81" s="3"/>
      <c r="F81" s="3"/>
      <c r="G81" s="3"/>
      <c r="H81" s="3"/>
      <c r="I81" s="3"/>
      <c r="J81" s="3"/>
      <c r="K81" s="3"/>
    </row>
    <row r="82" spans="1:11" ht="15">
      <c r="A82" s="5"/>
      <c r="B82" s="6"/>
      <c r="C82" s="3"/>
      <c r="D82" s="3"/>
      <c r="E82" s="3"/>
      <c r="F82" s="3"/>
      <c r="G82" s="3"/>
      <c r="H82" s="3"/>
      <c r="I82" s="3"/>
      <c r="J82" s="3"/>
      <c r="K82" s="3"/>
    </row>
    <row r="83" spans="1:11" ht="15">
      <c r="A83" s="5"/>
      <c r="B83" s="6"/>
      <c r="C83" s="3"/>
      <c r="D83" s="3"/>
      <c r="E83" s="3"/>
      <c r="F83" s="3"/>
      <c r="G83" s="3"/>
      <c r="H83" s="3"/>
      <c r="I83" s="3"/>
      <c r="J83" s="3"/>
      <c r="K83" s="3"/>
    </row>
    <row r="84" spans="1:11" ht="15">
      <c r="A84" s="5"/>
      <c r="B84" s="6"/>
      <c r="C84" s="3"/>
      <c r="D84" s="3"/>
      <c r="E84" s="3"/>
      <c r="F84" s="3"/>
      <c r="G84" s="3"/>
      <c r="H84" s="3"/>
      <c r="I84" s="3"/>
      <c r="J84" s="3"/>
      <c r="K84" s="3"/>
    </row>
    <row r="85" spans="1:11" ht="15">
      <c r="A85" s="5"/>
      <c r="B85" s="6"/>
      <c r="C85" s="3"/>
      <c r="D85" s="3"/>
      <c r="E85" s="3"/>
      <c r="F85" s="3"/>
      <c r="G85" s="3"/>
      <c r="H85" s="3"/>
      <c r="I85" s="3"/>
      <c r="J85" s="3"/>
      <c r="K85" s="3"/>
    </row>
    <row r="86" spans="1:11" ht="15">
      <c r="A86" s="5"/>
      <c r="B86" s="6"/>
      <c r="C86" s="3"/>
      <c r="D86" s="3"/>
      <c r="E86" s="3"/>
      <c r="F86" s="3"/>
      <c r="G86" s="3"/>
      <c r="H86" s="3"/>
      <c r="I86" s="3"/>
      <c r="J86" s="3"/>
      <c r="K86" s="3"/>
    </row>
    <row r="87" spans="1:11" ht="15">
      <c r="A87" s="5"/>
      <c r="B87" s="6"/>
      <c r="C87" s="3"/>
      <c r="D87" s="3"/>
      <c r="E87" s="3"/>
      <c r="F87" s="3"/>
      <c r="G87" s="3"/>
      <c r="H87" s="3"/>
      <c r="I87" s="3"/>
      <c r="J87" s="3"/>
      <c r="K87" s="3"/>
    </row>
    <row r="88" spans="1:11" ht="15">
      <c r="A88" s="5"/>
      <c r="B88" s="6"/>
      <c r="C88" s="3"/>
      <c r="D88" s="3"/>
      <c r="E88" s="3"/>
      <c r="F88" s="3"/>
      <c r="G88" s="3"/>
      <c r="H88" s="3"/>
      <c r="I88" s="3"/>
      <c r="J88" s="3"/>
      <c r="K88" s="3"/>
    </row>
    <row r="89" spans="1:11" ht="15">
      <c r="A89" s="5"/>
      <c r="B89" s="6"/>
      <c r="C89" s="3"/>
      <c r="D89" s="3"/>
      <c r="E89" s="3"/>
      <c r="F89" s="3"/>
      <c r="G89" s="3"/>
      <c r="H89" s="3"/>
      <c r="I89" s="3"/>
      <c r="J89" s="3"/>
      <c r="K89" s="3"/>
    </row>
    <row r="90" spans="1:11" ht="15">
      <c r="A90" s="5"/>
      <c r="B90" s="6"/>
      <c r="C90" s="3"/>
      <c r="D90" s="3"/>
      <c r="E90" s="3"/>
      <c r="F90" s="3"/>
      <c r="G90" s="3"/>
      <c r="H90" s="3"/>
      <c r="I90" s="3"/>
      <c r="J90" s="3"/>
      <c r="K90" s="3"/>
    </row>
    <row r="91" spans="1:11" ht="15">
      <c r="A91" s="5"/>
      <c r="B91" s="6"/>
      <c r="C91" s="3"/>
      <c r="D91" s="3"/>
      <c r="E91" s="3"/>
      <c r="F91" s="3"/>
      <c r="G91" s="3"/>
      <c r="H91" s="3"/>
      <c r="I91" s="3"/>
      <c r="J91" s="3"/>
      <c r="K91" s="3"/>
    </row>
    <row r="92" spans="1:11" ht="15">
      <c r="A92" s="5"/>
      <c r="B92" s="6"/>
      <c r="C92" s="3"/>
      <c r="D92" s="3"/>
      <c r="E92" s="3"/>
      <c r="F92" s="3"/>
      <c r="G92" s="3"/>
      <c r="H92" s="3"/>
      <c r="I92" s="3"/>
      <c r="J92" s="3"/>
      <c r="K92" s="3"/>
    </row>
    <row r="93" spans="1:11" ht="15">
      <c r="A93" s="5"/>
      <c r="B93" s="6"/>
      <c r="C93" s="3"/>
      <c r="D93" s="3"/>
      <c r="E93" s="3"/>
      <c r="F93" s="3"/>
      <c r="G93" s="3"/>
      <c r="H93" s="3"/>
      <c r="I93" s="3"/>
      <c r="J93" s="3"/>
      <c r="K93" s="3"/>
    </row>
    <row r="94" spans="1:11" ht="15">
      <c r="A94" s="5"/>
      <c r="B94" s="6"/>
      <c r="C94" s="3"/>
      <c r="D94" s="3"/>
      <c r="E94" s="3"/>
      <c r="F94" s="3"/>
      <c r="G94" s="3"/>
      <c r="H94" s="3"/>
      <c r="I94" s="3"/>
      <c r="J94" s="3"/>
      <c r="K94" s="3"/>
    </row>
    <row r="95" spans="1:11" ht="15">
      <c r="A95" s="5"/>
      <c r="B95" s="6"/>
      <c r="C95" s="3"/>
      <c r="D95" s="3"/>
      <c r="E95" s="3"/>
      <c r="F95" s="3"/>
      <c r="G95" s="3"/>
      <c r="H95" s="3"/>
      <c r="I95" s="3"/>
      <c r="J95" s="3"/>
      <c r="K95" s="3"/>
    </row>
    <row r="96" spans="1:11" ht="15">
      <c r="A96" s="5"/>
      <c r="B96" s="6"/>
      <c r="C96" s="3"/>
      <c r="D96" s="3"/>
      <c r="E96" s="3"/>
      <c r="F96" s="3"/>
      <c r="G96" s="3"/>
      <c r="H96" s="3"/>
      <c r="I96" s="3"/>
      <c r="J96" s="3"/>
      <c r="K96" s="3"/>
    </row>
    <row r="97" spans="1:11" ht="15">
      <c r="A97" s="5"/>
      <c r="B97" s="6"/>
      <c r="C97" s="3"/>
      <c r="D97" s="3"/>
      <c r="E97" s="3"/>
      <c r="F97" s="3"/>
      <c r="G97" s="3"/>
      <c r="H97" s="3"/>
      <c r="I97" s="3"/>
      <c r="J97" s="3"/>
      <c r="K97" s="3"/>
    </row>
    <row r="98" spans="1:11" ht="15">
      <c r="A98" s="5"/>
      <c r="B98" s="6"/>
      <c r="C98" s="3"/>
      <c r="D98" s="3"/>
      <c r="E98" s="3"/>
      <c r="F98" s="3"/>
      <c r="G98" s="3"/>
      <c r="H98" s="3"/>
      <c r="I98" s="3"/>
      <c r="J98" s="3"/>
      <c r="K98" s="3"/>
    </row>
    <row r="99" spans="1:11" ht="15">
      <c r="A99" s="5"/>
      <c r="B99" s="6"/>
      <c r="C99" s="3"/>
      <c r="D99" s="3"/>
      <c r="E99" s="3"/>
      <c r="F99" s="3"/>
      <c r="G99" s="3"/>
      <c r="H99" s="3"/>
      <c r="I99" s="3"/>
      <c r="J99" s="3"/>
      <c r="K99" s="3"/>
    </row>
    <row r="100" spans="1:11" ht="15">
      <c r="A100" s="5"/>
      <c r="B100" s="6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">
      <c r="A101" s="5"/>
      <c r="B101" s="6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">
      <c r="A102" s="5"/>
      <c r="B102" s="2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">
      <c r="A103" s="5"/>
      <c r="B103" s="2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">
      <c r="A104" s="5"/>
      <c r="B104" s="2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">
      <c r="A105" s="5"/>
      <c r="B105" s="2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">
      <c r="A106" s="5"/>
      <c r="B106" s="2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">
      <c r="A107" s="5"/>
      <c r="B107" s="2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">
      <c r="A108" s="5"/>
      <c r="B108" s="2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">
      <c r="A109" s="5"/>
      <c r="B109" s="2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">
      <c r="A110" s="5"/>
      <c r="B110" s="2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">
      <c r="A111" s="5"/>
      <c r="B111" s="2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">
      <c r="A112" s="5"/>
      <c r="B112" s="2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">
      <c r="A113" s="5"/>
      <c r="B113" s="2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">
      <c r="A114" s="5"/>
      <c r="B114" s="2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">
      <c r="A115" s="5"/>
      <c r="B115" s="2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">
      <c r="A116" s="5"/>
      <c r="B116" s="2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">
      <c r="A117" s="5"/>
      <c r="B117" s="2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>
      <c r="A118" s="5"/>
      <c r="B118" s="2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">
      <c r="A119" s="5"/>
      <c r="B119" s="2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">
      <c r="A120" s="5"/>
      <c r="B120" s="2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">
      <c r="A121" s="5"/>
      <c r="B121" s="2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">
      <c r="A122" s="5"/>
      <c r="B122" s="2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">
      <c r="A123" s="5"/>
      <c r="B123" s="2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">
      <c r="A124" s="5"/>
      <c r="B124" s="2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">
      <c r="A125" s="5"/>
      <c r="B125" s="2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">
      <c r="A126" s="5"/>
      <c r="B126" s="2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">
      <c r="A127" s="5"/>
      <c r="B127" s="2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">
      <c r="A128" s="5"/>
      <c r="B128" s="2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">
      <c r="A129" s="5"/>
      <c r="B129" s="2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5"/>
      <c r="B130" s="2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5"/>
      <c r="B131" s="2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">
      <c r="A132" s="5"/>
      <c r="B132" s="2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>
      <c r="A133" s="5"/>
      <c r="B133" s="2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">
      <c r="A134" s="5"/>
      <c r="B134" s="2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">
      <c r="A135" s="5"/>
      <c r="B135" s="2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">
      <c r="A136" s="5"/>
      <c r="B136" s="2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">
      <c r="A137" s="5"/>
      <c r="B137" s="2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">
      <c r="A138" s="5"/>
      <c r="B138" s="2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">
      <c r="A139" s="5"/>
      <c r="B139" s="2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">
      <c r="A140" s="5"/>
      <c r="B140" s="2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">
      <c r="A141" s="5"/>
      <c r="B141" s="2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">
      <c r="A142" s="5"/>
      <c r="B142" s="2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">
      <c r="A143" s="5"/>
      <c r="B143" s="2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">
      <c r="A144" s="5"/>
      <c r="B144" s="2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">
      <c r="A145" s="5"/>
      <c r="B145" s="2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>
      <c r="A146" s="5"/>
      <c r="B146" s="2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5"/>
      <c r="B147" s="2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5"/>
      <c r="B148" s="2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5"/>
      <c r="B149" s="2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5"/>
      <c r="B150" s="2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5"/>
      <c r="B151" s="2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">
      <c r="A152" s="5"/>
      <c r="B152" s="2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">
      <c r="A153" s="5"/>
      <c r="B153" s="2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">
      <c r="A154" s="5"/>
      <c r="B154" s="2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">
      <c r="A155" s="5"/>
      <c r="B155" s="2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">
      <c r="A156" s="5"/>
      <c r="B156" s="2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>
      <c r="A157" s="5"/>
      <c r="B157" s="2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>
      <c r="A158" s="5"/>
      <c r="B158" s="2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>
      <c r="A159" s="5"/>
      <c r="B159" s="2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">
      <c r="A160" s="5"/>
      <c r="B160" s="2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">
      <c r="A161" s="5"/>
      <c r="B161" s="2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">
      <c r="A162" s="5"/>
      <c r="B162" s="2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">
      <c r="A163" s="5"/>
      <c r="B163" s="2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">
      <c r="A164" s="5"/>
      <c r="B164" s="2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">
      <c r="A165" s="5"/>
      <c r="B165" s="2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>
      <c r="A166" s="5"/>
      <c r="B166" s="2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">
      <c r="A167" s="5"/>
      <c r="B167" s="2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">
      <c r="A168" s="5"/>
      <c r="B168" s="2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">
      <c r="A169" s="5"/>
      <c r="B169" s="2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>
      <c r="A170" s="5"/>
      <c r="B170" s="2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>
      <c r="A171" s="5"/>
      <c r="B171" s="2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">
      <c r="A172" s="5"/>
      <c r="B172" s="2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">
      <c r="A173" s="5"/>
      <c r="B173" s="2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">
      <c r="A174" s="5"/>
      <c r="B174" s="2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5"/>
      <c r="B175" s="2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">
      <c r="A176" s="5"/>
      <c r="B176" s="2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5"/>
      <c r="B177" s="2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5"/>
      <c r="B178" s="2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5"/>
      <c r="B179" s="2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5"/>
      <c r="B180" s="2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5"/>
      <c r="B181" s="2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5"/>
      <c r="B182" s="2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5"/>
      <c r="B183" s="2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5"/>
      <c r="B184" s="2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5"/>
      <c r="B185" s="2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5"/>
      <c r="B186" s="2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5"/>
      <c r="B187" s="2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5"/>
      <c r="B188" s="2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5"/>
      <c r="B189" s="2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5"/>
      <c r="B190" s="2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5"/>
      <c r="B191" s="2"/>
      <c r="C191" s="3"/>
      <c r="D191" s="3"/>
      <c r="E191" s="3"/>
      <c r="F191" s="3"/>
      <c r="G191" s="3"/>
      <c r="H191" s="3"/>
      <c r="I191" s="3"/>
      <c r="J191" s="3"/>
      <c r="K191" s="3"/>
    </row>
    <row r="192" ht="15">
      <c r="A192" s="5"/>
    </row>
  </sheetData>
  <mergeCells count="12">
    <mergeCell ref="H6:K6"/>
    <mergeCell ref="H7:K7"/>
    <mergeCell ref="A8:E10"/>
    <mergeCell ref="A12:A13"/>
    <mergeCell ref="B12:B13"/>
    <mergeCell ref="C12:E12"/>
    <mergeCell ref="F12:H12"/>
    <mergeCell ref="I12:K12"/>
    <mergeCell ref="H1:J1"/>
    <mergeCell ref="H2:K2"/>
    <mergeCell ref="H3:K3"/>
    <mergeCell ref="H5:K5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3"/>
  <sheetViews>
    <sheetView zoomScale="75" zoomScaleNormal="75" workbookViewId="0" topLeftCell="A5">
      <selection activeCell="A50" sqref="A50:IV50"/>
    </sheetView>
  </sheetViews>
  <sheetFormatPr defaultColWidth="9.00390625" defaultRowHeight="12.75"/>
  <cols>
    <col min="1" max="1" width="47.625" style="96" customWidth="1"/>
    <col min="2" max="2" width="15.00390625" style="92" customWidth="1"/>
    <col min="3" max="3" width="13.75390625" style="92" customWidth="1"/>
    <col min="4" max="4" width="16.00390625" style="92" customWidth="1"/>
    <col min="5" max="6" width="13.75390625" style="92" customWidth="1"/>
    <col min="7" max="7" width="15.25390625" style="92" customWidth="1"/>
    <col min="8" max="9" width="13.75390625" style="92" customWidth="1"/>
    <col min="10" max="10" width="16.625" style="92" customWidth="1"/>
    <col min="11" max="11" width="13.75390625" style="92" customWidth="1"/>
    <col min="12" max="16384" width="9.125" style="92" customWidth="1"/>
  </cols>
  <sheetData>
    <row r="1" spans="1:11" ht="16.5">
      <c r="A1" s="21"/>
      <c r="B1" s="77"/>
      <c r="C1" s="22"/>
      <c r="D1" s="22"/>
      <c r="E1" s="22"/>
      <c r="F1" s="22"/>
      <c r="G1" s="22"/>
      <c r="H1" s="22"/>
      <c r="I1" s="22"/>
      <c r="J1" s="22"/>
      <c r="K1" s="22"/>
    </row>
    <row r="2" spans="1:11" ht="33" customHeight="1">
      <c r="A2" s="21"/>
      <c r="B2" s="77"/>
      <c r="C2" s="22"/>
      <c r="D2" s="22"/>
      <c r="E2" s="22"/>
      <c r="F2" s="22"/>
      <c r="G2" s="22"/>
      <c r="H2" s="158" t="s">
        <v>438</v>
      </c>
      <c r="I2" s="158"/>
      <c r="J2" s="158"/>
      <c r="K2" s="98"/>
    </row>
    <row r="3" spans="1:11" ht="16.5">
      <c r="A3" s="21"/>
      <c r="B3" s="77"/>
      <c r="C3" s="22"/>
      <c r="D3" s="22"/>
      <c r="E3" s="22"/>
      <c r="F3" s="22"/>
      <c r="G3" s="22"/>
      <c r="H3" s="157" t="s">
        <v>356</v>
      </c>
      <c r="I3" s="157"/>
      <c r="J3" s="157"/>
      <c r="K3" s="98"/>
    </row>
    <row r="4" spans="1:11" ht="16.5">
      <c r="A4" s="21"/>
      <c r="B4" s="77"/>
      <c r="C4" s="22"/>
      <c r="D4" s="22"/>
      <c r="E4" s="22"/>
      <c r="F4" s="22"/>
      <c r="G4" s="22"/>
      <c r="H4" s="157" t="s">
        <v>357</v>
      </c>
      <c r="I4" s="157"/>
      <c r="J4" s="98"/>
      <c r="K4" s="98"/>
    </row>
    <row r="5" spans="1:11" ht="16.5">
      <c r="A5" s="21"/>
      <c r="B5" s="77"/>
      <c r="C5" s="22"/>
      <c r="D5" s="22"/>
      <c r="E5" s="22"/>
      <c r="F5" s="22"/>
      <c r="G5" s="22"/>
      <c r="H5" s="98"/>
      <c r="I5" s="98"/>
      <c r="J5" s="98"/>
      <c r="K5" s="98"/>
    </row>
    <row r="6" spans="1:11" ht="16.5">
      <c r="A6" s="21"/>
      <c r="B6" s="77"/>
      <c r="C6" s="22"/>
      <c r="D6" s="22"/>
      <c r="E6" s="22"/>
      <c r="F6" s="22"/>
      <c r="G6" s="22"/>
      <c r="H6" s="157" t="s">
        <v>678</v>
      </c>
      <c r="I6" s="157"/>
      <c r="J6" s="98"/>
      <c r="K6" s="98"/>
    </row>
    <row r="7" spans="1:11" ht="16.5">
      <c r="A7" s="21"/>
      <c r="B7" s="77"/>
      <c r="C7" s="22"/>
      <c r="D7" s="22"/>
      <c r="E7" s="22"/>
      <c r="F7" s="87"/>
      <c r="G7" s="22"/>
      <c r="H7" s="157" t="s">
        <v>356</v>
      </c>
      <c r="I7" s="157"/>
      <c r="J7" s="157"/>
      <c r="K7" s="157"/>
    </row>
    <row r="8" spans="1:11" ht="16.5">
      <c r="A8" s="21"/>
      <c r="B8" s="77"/>
      <c r="C8" s="22"/>
      <c r="D8" s="22"/>
      <c r="E8" s="22"/>
      <c r="F8" s="22"/>
      <c r="G8" s="22"/>
      <c r="H8" s="87"/>
      <c r="I8" s="98"/>
      <c r="J8" s="98"/>
      <c r="K8" s="98"/>
    </row>
    <row r="9" spans="1:11" ht="16.5">
      <c r="A9" s="21"/>
      <c r="B9" s="77"/>
      <c r="C9" s="22"/>
      <c r="D9" s="22"/>
      <c r="E9" s="22"/>
      <c r="F9" s="22"/>
      <c r="G9" s="22"/>
      <c r="H9" s="157" t="s">
        <v>440</v>
      </c>
      <c r="I9" s="157"/>
      <c r="J9" s="157"/>
      <c r="K9" s="98"/>
    </row>
    <row r="10" spans="1:11" ht="16.5">
      <c r="A10" s="21"/>
      <c r="B10" s="77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12.5" customHeight="1">
      <c r="A11" s="152" t="s">
        <v>441</v>
      </c>
      <c r="B11" s="152"/>
      <c r="C11" s="152"/>
      <c r="D11" s="152"/>
      <c r="E11" s="152"/>
      <c r="F11" s="22"/>
      <c r="G11" s="22"/>
      <c r="H11" s="22"/>
      <c r="I11" s="22"/>
      <c r="J11" s="22"/>
      <c r="K11" s="22"/>
    </row>
    <row r="12" spans="1:11" ht="16.5">
      <c r="A12" s="152"/>
      <c r="B12" s="152"/>
      <c r="C12" s="152"/>
      <c r="D12" s="152"/>
      <c r="E12" s="152"/>
      <c r="F12" s="22"/>
      <c r="G12" s="22"/>
      <c r="H12" s="22"/>
      <c r="I12" s="22"/>
      <c r="J12" s="22"/>
      <c r="K12" s="22"/>
    </row>
    <row r="13" spans="1:11" ht="16.5">
      <c r="A13" s="21"/>
      <c r="B13" s="77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8.75" customHeight="1">
      <c r="A14" s="21"/>
      <c r="B14" s="77"/>
      <c r="C14" s="22"/>
      <c r="D14" s="22"/>
      <c r="E14" s="22"/>
      <c r="F14" s="22"/>
      <c r="G14" s="22"/>
      <c r="H14" s="22"/>
      <c r="I14" s="22"/>
      <c r="J14" s="22"/>
      <c r="K14" s="22"/>
    </row>
    <row r="15" spans="1:11" ht="16.5">
      <c r="A15" s="21"/>
      <c r="B15" s="77"/>
      <c r="C15" s="22"/>
      <c r="D15" s="22"/>
      <c r="E15" s="22"/>
      <c r="F15" s="22"/>
      <c r="G15" s="22"/>
      <c r="H15" s="22"/>
      <c r="I15" s="22"/>
      <c r="J15" s="22"/>
      <c r="K15" s="22" t="s">
        <v>361</v>
      </c>
    </row>
    <row r="16" spans="1:11" ht="16.5">
      <c r="A16" s="159" t="s">
        <v>362</v>
      </c>
      <c r="B16" s="159" t="s">
        <v>442</v>
      </c>
      <c r="C16" s="160" t="s">
        <v>364</v>
      </c>
      <c r="D16" s="160"/>
      <c r="E16" s="160"/>
      <c r="F16" s="160" t="s">
        <v>365</v>
      </c>
      <c r="G16" s="160"/>
      <c r="H16" s="160"/>
      <c r="I16" s="160" t="s">
        <v>366</v>
      </c>
      <c r="J16" s="160"/>
      <c r="K16" s="160"/>
    </row>
    <row r="17" spans="1:11" ht="148.5">
      <c r="A17" s="159"/>
      <c r="B17" s="159"/>
      <c r="C17" s="73" t="s">
        <v>443</v>
      </c>
      <c r="D17" s="73" t="s">
        <v>444</v>
      </c>
      <c r="E17" s="73" t="s">
        <v>445</v>
      </c>
      <c r="F17" s="73" t="s">
        <v>443</v>
      </c>
      <c r="G17" s="73" t="s">
        <v>444</v>
      </c>
      <c r="H17" s="73" t="s">
        <v>445</v>
      </c>
      <c r="I17" s="73" t="s">
        <v>443</v>
      </c>
      <c r="J17" s="73" t="s">
        <v>444</v>
      </c>
      <c r="K17" s="73" t="s">
        <v>445</v>
      </c>
    </row>
    <row r="18" spans="1:11" ht="16.5">
      <c r="A18" s="88" t="s">
        <v>368</v>
      </c>
      <c r="B18" s="73"/>
      <c r="C18" s="93">
        <v>553926.23</v>
      </c>
      <c r="D18" s="93">
        <v>10542</v>
      </c>
      <c r="E18" s="93">
        <v>564468.23</v>
      </c>
      <c r="F18" s="93">
        <v>531671.8</v>
      </c>
      <c r="G18" s="93">
        <v>10542</v>
      </c>
      <c r="H18" s="93">
        <v>542213.8</v>
      </c>
      <c r="I18" s="93">
        <v>523916.3</v>
      </c>
      <c r="J18" s="93">
        <v>10542</v>
      </c>
      <c r="K18" s="93">
        <v>534458.3</v>
      </c>
    </row>
    <row r="19" spans="1:11" ht="49.5">
      <c r="A19" s="88" t="s">
        <v>446</v>
      </c>
      <c r="B19" s="73" t="s">
        <v>447</v>
      </c>
      <c r="C19" s="94">
        <v>1330.93</v>
      </c>
      <c r="D19" s="94">
        <v>0</v>
      </c>
      <c r="E19" s="94">
        <v>1330.93</v>
      </c>
      <c r="F19" s="94">
        <v>1629.6</v>
      </c>
      <c r="G19" s="94">
        <v>0</v>
      </c>
      <c r="H19" s="94">
        <v>1629.6</v>
      </c>
      <c r="I19" s="94">
        <v>1629.6</v>
      </c>
      <c r="J19" s="94">
        <v>0</v>
      </c>
      <c r="K19" s="94">
        <v>1629.6</v>
      </c>
    </row>
    <row r="20" spans="1:11" ht="82.5">
      <c r="A20" s="88" t="s">
        <v>560</v>
      </c>
      <c r="B20" s="74" t="s">
        <v>448</v>
      </c>
      <c r="C20" s="94">
        <v>36443.4</v>
      </c>
      <c r="D20" s="94">
        <v>0</v>
      </c>
      <c r="E20" s="94">
        <v>36443.4</v>
      </c>
      <c r="F20" s="94">
        <v>35479</v>
      </c>
      <c r="G20" s="94">
        <v>0</v>
      </c>
      <c r="H20" s="94">
        <v>35479</v>
      </c>
      <c r="I20" s="94">
        <v>35256</v>
      </c>
      <c r="J20" s="94">
        <v>0</v>
      </c>
      <c r="K20" s="94">
        <v>35256</v>
      </c>
    </row>
    <row r="21" spans="1:11" ht="16.5">
      <c r="A21" s="88" t="s">
        <v>561</v>
      </c>
      <c r="B21" s="74" t="s">
        <v>449</v>
      </c>
      <c r="C21" s="94">
        <v>952.5</v>
      </c>
      <c r="D21" s="94">
        <v>0</v>
      </c>
      <c r="E21" s="94">
        <v>952.5</v>
      </c>
      <c r="F21" s="94">
        <v>952.5</v>
      </c>
      <c r="G21" s="94">
        <v>0</v>
      </c>
      <c r="H21" s="94">
        <v>952.5</v>
      </c>
      <c r="I21" s="94">
        <v>952.5</v>
      </c>
      <c r="J21" s="94">
        <v>0</v>
      </c>
      <c r="K21" s="94">
        <v>952.5</v>
      </c>
    </row>
    <row r="22" spans="1:11" ht="16.5">
      <c r="A22" s="88" t="s">
        <v>450</v>
      </c>
      <c r="B22" s="74" t="s">
        <v>451</v>
      </c>
      <c r="C22" s="94">
        <v>33823.6</v>
      </c>
      <c r="D22" s="94">
        <v>0</v>
      </c>
      <c r="E22" s="94">
        <v>33823.6</v>
      </c>
      <c r="F22" s="94">
        <v>32826.6</v>
      </c>
      <c r="G22" s="94">
        <v>0</v>
      </c>
      <c r="H22" s="94">
        <v>32826.6</v>
      </c>
      <c r="I22" s="94">
        <v>32603.6</v>
      </c>
      <c r="J22" s="94">
        <v>0</v>
      </c>
      <c r="K22" s="94">
        <v>32603.6</v>
      </c>
    </row>
    <row r="23" spans="1:11" ht="49.5">
      <c r="A23" s="88" t="s">
        <v>562</v>
      </c>
      <c r="B23" s="74" t="s">
        <v>452</v>
      </c>
      <c r="C23" s="94">
        <v>245.7</v>
      </c>
      <c r="D23" s="94">
        <v>0</v>
      </c>
      <c r="E23" s="94">
        <v>245.7</v>
      </c>
      <c r="F23" s="94">
        <v>262</v>
      </c>
      <c r="G23" s="94">
        <v>0</v>
      </c>
      <c r="H23" s="94">
        <v>262</v>
      </c>
      <c r="I23" s="94">
        <v>262</v>
      </c>
      <c r="J23" s="94">
        <v>0</v>
      </c>
      <c r="K23" s="94">
        <v>262</v>
      </c>
    </row>
    <row r="24" spans="1:11" ht="66">
      <c r="A24" s="88" t="s">
        <v>563</v>
      </c>
      <c r="B24" s="74" t="s">
        <v>453</v>
      </c>
      <c r="C24" s="94">
        <v>245.7</v>
      </c>
      <c r="D24" s="94">
        <v>0</v>
      </c>
      <c r="E24" s="94">
        <v>245.7</v>
      </c>
      <c r="F24" s="94">
        <v>262</v>
      </c>
      <c r="G24" s="94">
        <v>0</v>
      </c>
      <c r="H24" s="94">
        <v>262</v>
      </c>
      <c r="I24" s="94">
        <v>262</v>
      </c>
      <c r="J24" s="94">
        <v>0</v>
      </c>
      <c r="K24" s="94">
        <v>262</v>
      </c>
    </row>
    <row r="25" spans="1:11" ht="49.5">
      <c r="A25" s="88" t="s">
        <v>564</v>
      </c>
      <c r="B25" s="74" t="s">
        <v>454</v>
      </c>
      <c r="C25" s="94">
        <v>745.3</v>
      </c>
      <c r="D25" s="94">
        <v>0</v>
      </c>
      <c r="E25" s="94">
        <v>745.3</v>
      </c>
      <c r="F25" s="94">
        <v>745.3</v>
      </c>
      <c r="G25" s="94">
        <v>0</v>
      </c>
      <c r="H25" s="94">
        <v>745.3</v>
      </c>
      <c r="I25" s="94">
        <v>745.3</v>
      </c>
      <c r="J25" s="94">
        <v>0</v>
      </c>
      <c r="K25" s="94">
        <v>745.3</v>
      </c>
    </row>
    <row r="26" spans="1:11" ht="33">
      <c r="A26" s="88" t="s">
        <v>565</v>
      </c>
      <c r="B26" s="74" t="s">
        <v>455</v>
      </c>
      <c r="C26" s="94">
        <v>430.6</v>
      </c>
      <c r="D26" s="88"/>
      <c r="E26" s="94">
        <v>430.6</v>
      </c>
      <c r="F26" s="94">
        <v>430.6</v>
      </c>
      <c r="G26" s="88"/>
      <c r="H26" s="94">
        <v>430.6</v>
      </c>
      <c r="I26" s="94">
        <v>430.6</v>
      </c>
      <c r="J26" s="88"/>
      <c r="K26" s="94">
        <v>430.6</v>
      </c>
    </row>
    <row r="27" spans="1:11" ht="16.5">
      <c r="A27" s="88" t="s">
        <v>456</v>
      </c>
      <c r="B27" s="74" t="s">
        <v>457</v>
      </c>
      <c r="C27" s="94">
        <v>1300</v>
      </c>
      <c r="D27" s="94">
        <v>0</v>
      </c>
      <c r="E27" s="94">
        <v>1300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1:11" ht="33">
      <c r="A28" s="88" t="s">
        <v>458</v>
      </c>
      <c r="B28" s="73" t="s">
        <v>459</v>
      </c>
      <c r="C28" s="94">
        <v>650</v>
      </c>
      <c r="D28" s="94">
        <v>0</v>
      </c>
      <c r="E28" s="94">
        <v>650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33">
      <c r="A29" s="88" t="s">
        <v>460</v>
      </c>
      <c r="B29" s="73" t="s">
        <v>461</v>
      </c>
      <c r="C29" s="94">
        <v>650</v>
      </c>
      <c r="D29" s="94">
        <v>0</v>
      </c>
      <c r="E29" s="94">
        <v>650</v>
      </c>
      <c r="F29" s="88"/>
      <c r="G29" s="88"/>
      <c r="H29" s="88"/>
      <c r="I29" s="88"/>
      <c r="J29" s="88"/>
      <c r="K29" s="88"/>
    </row>
    <row r="30" spans="1:11" ht="33">
      <c r="A30" s="88" t="s">
        <v>462</v>
      </c>
      <c r="B30" s="73" t="s">
        <v>463</v>
      </c>
      <c r="C30" s="94">
        <v>288</v>
      </c>
      <c r="D30" s="94">
        <v>0</v>
      </c>
      <c r="E30" s="94">
        <v>288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1:11" ht="33">
      <c r="A31" s="88" t="s">
        <v>464</v>
      </c>
      <c r="B31" s="73" t="s">
        <v>465</v>
      </c>
      <c r="C31" s="94">
        <v>288</v>
      </c>
      <c r="D31" s="94">
        <v>0</v>
      </c>
      <c r="E31" s="94">
        <v>288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1:11" ht="16.5">
      <c r="A32" s="88" t="s">
        <v>376</v>
      </c>
      <c r="B32" s="73" t="s">
        <v>466</v>
      </c>
      <c r="C32" s="94">
        <v>200</v>
      </c>
      <c r="D32" s="94">
        <v>0</v>
      </c>
      <c r="E32" s="94">
        <v>200</v>
      </c>
      <c r="F32" s="94">
        <v>200</v>
      </c>
      <c r="G32" s="94">
        <v>0</v>
      </c>
      <c r="H32" s="94">
        <v>200</v>
      </c>
      <c r="I32" s="94">
        <v>200</v>
      </c>
      <c r="J32" s="94">
        <v>0</v>
      </c>
      <c r="K32" s="94">
        <v>200</v>
      </c>
    </row>
    <row r="33" spans="1:11" ht="16.5">
      <c r="A33" s="88" t="s">
        <v>467</v>
      </c>
      <c r="B33" s="73" t="s">
        <v>468</v>
      </c>
      <c r="C33" s="94">
        <v>200</v>
      </c>
      <c r="D33" s="94">
        <v>0</v>
      </c>
      <c r="E33" s="94">
        <v>200</v>
      </c>
      <c r="F33" s="94">
        <v>200</v>
      </c>
      <c r="G33" s="94">
        <v>0</v>
      </c>
      <c r="H33" s="94">
        <v>200</v>
      </c>
      <c r="I33" s="94">
        <v>200</v>
      </c>
      <c r="J33" s="94">
        <v>0</v>
      </c>
      <c r="K33" s="94">
        <v>200</v>
      </c>
    </row>
    <row r="34" spans="1:11" ht="144.75" customHeight="1">
      <c r="A34" s="88" t="s">
        <v>566</v>
      </c>
      <c r="B34" s="74" t="s">
        <v>472</v>
      </c>
      <c r="C34" s="94">
        <v>20188.7</v>
      </c>
      <c r="D34" s="94">
        <v>0</v>
      </c>
      <c r="E34" s="94">
        <v>20188.7</v>
      </c>
      <c r="F34" s="94">
        <v>20188.7</v>
      </c>
      <c r="G34" s="94">
        <v>0</v>
      </c>
      <c r="H34" s="94">
        <v>20188.7</v>
      </c>
      <c r="I34" s="94">
        <v>0</v>
      </c>
      <c r="J34" s="94">
        <v>0</v>
      </c>
      <c r="K34" s="94">
        <v>0</v>
      </c>
    </row>
    <row r="35" spans="1:11" ht="148.5">
      <c r="A35" s="88" t="s">
        <v>474</v>
      </c>
      <c r="B35" s="74" t="s">
        <v>473</v>
      </c>
      <c r="C35" s="94">
        <v>180</v>
      </c>
      <c r="D35" s="94">
        <v>0</v>
      </c>
      <c r="E35" s="94">
        <v>180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</row>
    <row r="36" spans="1:11" ht="196.5" customHeight="1">
      <c r="A36" s="88" t="s">
        <v>567</v>
      </c>
      <c r="B36" s="74" t="s">
        <v>475</v>
      </c>
      <c r="C36" s="94">
        <v>3000</v>
      </c>
      <c r="D36" s="94">
        <v>0</v>
      </c>
      <c r="E36" s="94">
        <v>3000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</row>
    <row r="37" spans="1:11" ht="33">
      <c r="A37" s="88" t="s">
        <v>568</v>
      </c>
      <c r="B37" s="97" t="s">
        <v>469</v>
      </c>
      <c r="C37" s="94">
        <v>7632.91</v>
      </c>
      <c r="D37" s="94">
        <v>0</v>
      </c>
      <c r="E37" s="94">
        <v>7632.91</v>
      </c>
      <c r="F37" s="94">
        <v>61583</v>
      </c>
      <c r="G37" s="94">
        <v>0</v>
      </c>
      <c r="H37" s="94">
        <v>61583</v>
      </c>
      <c r="I37" s="94">
        <v>25777.4</v>
      </c>
      <c r="J37" s="94">
        <v>0</v>
      </c>
      <c r="K37" s="94">
        <v>25777.4</v>
      </c>
    </row>
    <row r="38" spans="1:11" ht="33">
      <c r="A38" s="88" t="s">
        <v>470</v>
      </c>
      <c r="B38" s="74" t="s">
        <v>471</v>
      </c>
      <c r="C38" s="94">
        <v>322.41</v>
      </c>
      <c r="D38" s="94">
        <v>0</v>
      </c>
      <c r="E38" s="94">
        <v>322.41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</row>
    <row r="39" spans="1:11" ht="33" hidden="1">
      <c r="A39" s="88" t="s">
        <v>476</v>
      </c>
      <c r="B39" s="95" t="s">
        <v>477</v>
      </c>
      <c r="C39" s="94">
        <v>3735</v>
      </c>
      <c r="D39" s="94">
        <v>0</v>
      </c>
      <c r="E39" s="94">
        <v>3735</v>
      </c>
      <c r="F39" s="94">
        <v>3735</v>
      </c>
      <c r="G39" s="94">
        <v>0</v>
      </c>
      <c r="H39" s="94">
        <v>3735</v>
      </c>
      <c r="I39" s="94">
        <v>3735</v>
      </c>
      <c r="J39" s="94">
        <v>0</v>
      </c>
      <c r="K39" s="94">
        <v>3735</v>
      </c>
    </row>
    <row r="40" spans="1:11" ht="16.5" hidden="1">
      <c r="A40" s="88"/>
      <c r="B40" s="73"/>
      <c r="C40" s="88"/>
      <c r="D40" s="88"/>
      <c r="E40" s="94"/>
      <c r="F40" s="88"/>
      <c r="G40" s="88"/>
      <c r="H40" s="94"/>
      <c r="I40" s="88"/>
      <c r="J40" s="88"/>
      <c r="K40" s="94"/>
    </row>
    <row r="41" spans="1:11" ht="16.5" hidden="1">
      <c r="A41" s="88"/>
      <c r="B41" s="73"/>
      <c r="C41" s="88"/>
      <c r="D41" s="88"/>
      <c r="E41" s="94"/>
      <c r="F41" s="88"/>
      <c r="G41" s="88"/>
      <c r="H41" s="94"/>
      <c r="I41" s="88"/>
      <c r="J41" s="88"/>
      <c r="K41" s="94"/>
    </row>
    <row r="42" spans="1:11" ht="16.5" hidden="1">
      <c r="A42" s="88"/>
      <c r="B42" s="73"/>
      <c r="C42" s="88"/>
      <c r="D42" s="88"/>
      <c r="E42" s="94"/>
      <c r="F42" s="88"/>
      <c r="G42" s="88"/>
      <c r="H42" s="94"/>
      <c r="I42" s="88"/>
      <c r="J42" s="88"/>
      <c r="K42" s="94"/>
    </row>
    <row r="43" spans="1:11" ht="33">
      <c r="A43" s="88" t="s">
        <v>478</v>
      </c>
      <c r="B43" s="74" t="s">
        <v>479</v>
      </c>
      <c r="C43" s="94">
        <v>45191.03</v>
      </c>
      <c r="D43" s="94">
        <v>0</v>
      </c>
      <c r="E43" s="94">
        <v>45191.03</v>
      </c>
      <c r="F43" s="94">
        <v>46141</v>
      </c>
      <c r="G43" s="94">
        <v>0</v>
      </c>
      <c r="H43" s="94">
        <v>46141</v>
      </c>
      <c r="I43" s="94">
        <v>56863</v>
      </c>
      <c r="J43" s="94">
        <v>0</v>
      </c>
      <c r="K43" s="94">
        <v>56863</v>
      </c>
    </row>
    <row r="44" spans="1:11" ht="49.5">
      <c r="A44" s="88" t="s">
        <v>569</v>
      </c>
      <c r="B44" s="74" t="s">
        <v>570</v>
      </c>
      <c r="C44" s="94">
        <v>40475.47</v>
      </c>
      <c r="D44" s="94">
        <v>0</v>
      </c>
      <c r="E44" s="94">
        <v>40475.47</v>
      </c>
      <c r="F44" s="94">
        <v>46141</v>
      </c>
      <c r="G44" s="94">
        <v>0</v>
      </c>
      <c r="H44" s="94">
        <v>46141</v>
      </c>
      <c r="I44" s="94">
        <v>56863</v>
      </c>
      <c r="J44" s="94">
        <v>0</v>
      </c>
      <c r="K44" s="94">
        <v>56863</v>
      </c>
    </row>
    <row r="45" spans="1:11" ht="33">
      <c r="A45" s="88" t="s">
        <v>571</v>
      </c>
      <c r="B45" s="73" t="s">
        <v>572</v>
      </c>
      <c r="C45" s="94">
        <v>862.76</v>
      </c>
      <c r="D45" s="88"/>
      <c r="E45" s="94">
        <v>862.76</v>
      </c>
      <c r="F45" s="88"/>
      <c r="G45" s="88"/>
      <c r="H45" s="88"/>
      <c r="I45" s="88"/>
      <c r="J45" s="88"/>
      <c r="K45" s="88"/>
    </row>
    <row r="46" spans="1:11" ht="16.5">
      <c r="A46" s="88" t="s">
        <v>573</v>
      </c>
      <c r="B46" s="73" t="s">
        <v>574</v>
      </c>
      <c r="C46" s="94">
        <v>2617.33</v>
      </c>
      <c r="D46" s="88"/>
      <c r="E46" s="94">
        <v>2617.33</v>
      </c>
      <c r="F46" s="88"/>
      <c r="G46" s="88"/>
      <c r="H46" s="88"/>
      <c r="I46" s="88"/>
      <c r="J46" s="88"/>
      <c r="K46" s="88"/>
    </row>
    <row r="47" spans="1:11" ht="33">
      <c r="A47" s="88" t="s">
        <v>575</v>
      </c>
      <c r="B47" s="73" t="s">
        <v>576</v>
      </c>
      <c r="C47" s="94">
        <v>964.49</v>
      </c>
      <c r="D47" s="88"/>
      <c r="E47" s="94">
        <v>964.49</v>
      </c>
      <c r="F47" s="88"/>
      <c r="G47" s="88"/>
      <c r="H47" s="88"/>
      <c r="I47" s="88"/>
      <c r="J47" s="88"/>
      <c r="K47" s="88"/>
    </row>
    <row r="48" spans="1:11" ht="33">
      <c r="A48" s="88" t="s">
        <v>577</v>
      </c>
      <c r="B48" s="73" t="s">
        <v>578</v>
      </c>
      <c r="C48" s="94">
        <v>270.98</v>
      </c>
      <c r="D48" s="88"/>
      <c r="E48" s="94">
        <v>270.98</v>
      </c>
      <c r="F48" s="88"/>
      <c r="G48" s="88"/>
      <c r="H48" s="88"/>
      <c r="I48" s="88"/>
      <c r="J48" s="88"/>
      <c r="K48" s="88"/>
    </row>
    <row r="49" spans="1:11" ht="33">
      <c r="A49" s="88" t="s">
        <v>480</v>
      </c>
      <c r="B49" s="74" t="s">
        <v>481</v>
      </c>
      <c r="C49" s="94">
        <v>100</v>
      </c>
      <c r="D49" s="94">
        <v>0</v>
      </c>
      <c r="E49" s="94">
        <v>100</v>
      </c>
      <c r="F49" s="94">
        <v>100</v>
      </c>
      <c r="G49" s="94">
        <v>0</v>
      </c>
      <c r="H49" s="94">
        <v>100</v>
      </c>
      <c r="I49" s="94">
        <v>100</v>
      </c>
      <c r="J49" s="94">
        <v>0</v>
      </c>
      <c r="K49" s="94">
        <v>100</v>
      </c>
    </row>
    <row r="50" spans="1:11" ht="49.5">
      <c r="A50" s="88" t="s">
        <v>579</v>
      </c>
      <c r="B50" s="73">
        <v>1020102</v>
      </c>
      <c r="C50" s="94">
        <v>300</v>
      </c>
      <c r="D50" s="94">
        <v>0</v>
      </c>
      <c r="E50" s="94">
        <v>300</v>
      </c>
      <c r="F50" s="94">
        <v>100</v>
      </c>
      <c r="G50" s="94">
        <v>0</v>
      </c>
      <c r="H50" s="94">
        <v>100</v>
      </c>
      <c r="I50" s="94">
        <v>800</v>
      </c>
      <c r="J50" s="94">
        <v>0</v>
      </c>
      <c r="K50" s="94">
        <v>800</v>
      </c>
    </row>
    <row r="51" spans="1:11" ht="16.5">
      <c r="A51" s="88" t="s">
        <v>482</v>
      </c>
      <c r="B51" s="73" t="s">
        <v>483</v>
      </c>
      <c r="C51" s="94">
        <v>25450.5</v>
      </c>
      <c r="D51" s="94">
        <v>7822</v>
      </c>
      <c r="E51" s="94">
        <v>33272.5</v>
      </c>
      <c r="F51" s="94">
        <v>21650.5</v>
      </c>
      <c r="G51" s="94">
        <v>7822</v>
      </c>
      <c r="H51" s="94">
        <v>29472.5</v>
      </c>
      <c r="I51" s="94">
        <v>28750.5</v>
      </c>
      <c r="J51" s="94">
        <v>7822</v>
      </c>
      <c r="K51" s="94">
        <v>36572.5</v>
      </c>
    </row>
    <row r="52" spans="1:11" ht="33">
      <c r="A52" s="88" t="s">
        <v>484</v>
      </c>
      <c r="B52" s="73" t="s">
        <v>485</v>
      </c>
      <c r="C52" s="94">
        <v>25450.5</v>
      </c>
      <c r="D52" s="94">
        <v>7822</v>
      </c>
      <c r="E52" s="94">
        <v>33272.5</v>
      </c>
      <c r="F52" s="94">
        <v>21650.5</v>
      </c>
      <c r="G52" s="94">
        <v>7822</v>
      </c>
      <c r="H52" s="94">
        <v>29472.5</v>
      </c>
      <c r="I52" s="94">
        <v>28750.5</v>
      </c>
      <c r="J52" s="94">
        <v>7822</v>
      </c>
      <c r="K52" s="94">
        <v>36572.5</v>
      </c>
    </row>
    <row r="53" spans="1:11" ht="33">
      <c r="A53" s="88" t="s">
        <v>486</v>
      </c>
      <c r="B53" s="73" t="s">
        <v>487</v>
      </c>
      <c r="C53" s="94">
        <v>184965</v>
      </c>
      <c r="D53" s="94">
        <v>906</v>
      </c>
      <c r="E53" s="94">
        <v>185871</v>
      </c>
      <c r="F53" s="94">
        <v>188097.9</v>
      </c>
      <c r="G53" s="94">
        <v>906</v>
      </c>
      <c r="H53" s="94">
        <v>189003.9</v>
      </c>
      <c r="I53" s="94">
        <v>198986.4</v>
      </c>
      <c r="J53" s="94">
        <v>906</v>
      </c>
      <c r="K53" s="94">
        <v>199892.4</v>
      </c>
    </row>
    <row r="54" spans="1:11" ht="33">
      <c r="A54" s="88" t="s">
        <v>484</v>
      </c>
      <c r="B54" s="73" t="s">
        <v>488</v>
      </c>
      <c r="C54" s="94">
        <v>184965</v>
      </c>
      <c r="D54" s="94">
        <v>906</v>
      </c>
      <c r="E54" s="94">
        <v>185871</v>
      </c>
      <c r="F54" s="94">
        <v>188097.9</v>
      </c>
      <c r="G54" s="94">
        <v>906</v>
      </c>
      <c r="H54" s="94">
        <v>189003.9</v>
      </c>
      <c r="I54" s="94">
        <v>198986.4</v>
      </c>
      <c r="J54" s="94">
        <v>906</v>
      </c>
      <c r="K54" s="94">
        <v>199892.4</v>
      </c>
    </row>
    <row r="55" spans="1:11" ht="230.25" customHeight="1">
      <c r="A55" s="88" t="s">
        <v>489</v>
      </c>
      <c r="B55" s="73" t="s">
        <v>490</v>
      </c>
      <c r="C55" s="94">
        <v>157290</v>
      </c>
      <c r="D55" s="94">
        <v>0</v>
      </c>
      <c r="E55" s="94">
        <v>157290</v>
      </c>
      <c r="F55" s="94">
        <v>169530</v>
      </c>
      <c r="G55" s="94">
        <v>0</v>
      </c>
      <c r="H55" s="94">
        <v>169530</v>
      </c>
      <c r="I55" s="94">
        <v>169752</v>
      </c>
      <c r="J55" s="94">
        <v>0</v>
      </c>
      <c r="K55" s="94">
        <v>169752</v>
      </c>
    </row>
    <row r="56" spans="1:11" ht="33">
      <c r="A56" s="88" t="s">
        <v>491</v>
      </c>
      <c r="B56" s="74" t="s">
        <v>492</v>
      </c>
      <c r="C56" s="94">
        <v>5501</v>
      </c>
      <c r="D56" s="94">
        <v>226</v>
      </c>
      <c r="E56" s="94">
        <v>5727</v>
      </c>
      <c r="F56" s="94">
        <v>5501</v>
      </c>
      <c r="G56" s="94">
        <v>226</v>
      </c>
      <c r="H56" s="94">
        <v>5727</v>
      </c>
      <c r="I56" s="94">
        <v>5501</v>
      </c>
      <c r="J56" s="94">
        <v>226</v>
      </c>
      <c r="K56" s="94">
        <v>5727</v>
      </c>
    </row>
    <row r="57" spans="1:11" ht="33">
      <c r="A57" s="88" t="s">
        <v>484</v>
      </c>
      <c r="B57" s="74" t="s">
        <v>493</v>
      </c>
      <c r="C57" s="94">
        <v>5501</v>
      </c>
      <c r="D57" s="94">
        <v>226</v>
      </c>
      <c r="E57" s="94">
        <v>5727</v>
      </c>
      <c r="F57" s="94">
        <v>5501</v>
      </c>
      <c r="G57" s="94">
        <v>226</v>
      </c>
      <c r="H57" s="94">
        <v>5727</v>
      </c>
      <c r="I57" s="94">
        <v>5501</v>
      </c>
      <c r="J57" s="94">
        <v>226</v>
      </c>
      <c r="K57" s="94">
        <v>5727</v>
      </c>
    </row>
    <row r="58" spans="1:11" ht="33">
      <c r="A58" s="88" t="s">
        <v>494</v>
      </c>
      <c r="B58" s="74" t="s">
        <v>495</v>
      </c>
      <c r="C58" s="94">
        <v>1735.3</v>
      </c>
      <c r="D58" s="94">
        <v>0</v>
      </c>
      <c r="E58" s="94">
        <v>1735.3</v>
      </c>
      <c r="F58" s="94">
        <v>1729</v>
      </c>
      <c r="G58" s="94">
        <v>0</v>
      </c>
      <c r="H58" s="94">
        <v>1729</v>
      </c>
      <c r="I58" s="94">
        <v>1729</v>
      </c>
      <c r="J58" s="94">
        <v>0</v>
      </c>
      <c r="K58" s="94">
        <v>1729</v>
      </c>
    </row>
    <row r="59" spans="1:11" ht="33">
      <c r="A59" s="88" t="s">
        <v>496</v>
      </c>
      <c r="B59" s="74" t="s">
        <v>497</v>
      </c>
      <c r="C59" s="94">
        <v>1735.3</v>
      </c>
      <c r="D59" s="94">
        <v>0</v>
      </c>
      <c r="E59" s="94">
        <v>1735.3</v>
      </c>
      <c r="F59" s="94">
        <v>1729</v>
      </c>
      <c r="G59" s="94">
        <v>0</v>
      </c>
      <c r="H59" s="94">
        <v>1729</v>
      </c>
      <c r="I59" s="94">
        <v>1729</v>
      </c>
      <c r="J59" s="94">
        <v>0</v>
      </c>
      <c r="K59" s="94">
        <v>1729</v>
      </c>
    </row>
    <row r="60" spans="1:11" ht="33">
      <c r="A60" s="88" t="s">
        <v>498</v>
      </c>
      <c r="B60" s="74" t="s">
        <v>499</v>
      </c>
      <c r="C60" s="94">
        <v>200</v>
      </c>
      <c r="D60" s="94">
        <v>0</v>
      </c>
      <c r="E60" s="94">
        <v>200</v>
      </c>
      <c r="F60" s="94">
        <v>200</v>
      </c>
      <c r="G60" s="94">
        <v>0</v>
      </c>
      <c r="H60" s="94">
        <v>200</v>
      </c>
      <c r="I60" s="94">
        <v>200</v>
      </c>
      <c r="J60" s="94">
        <v>0</v>
      </c>
      <c r="K60" s="94">
        <v>200</v>
      </c>
    </row>
    <row r="61" spans="1:11" ht="33">
      <c r="A61" s="88" t="s">
        <v>500</v>
      </c>
      <c r="B61" s="74" t="s">
        <v>501</v>
      </c>
      <c r="C61" s="94">
        <v>200</v>
      </c>
      <c r="D61" s="94">
        <v>0</v>
      </c>
      <c r="E61" s="94">
        <v>200</v>
      </c>
      <c r="F61" s="94">
        <v>200</v>
      </c>
      <c r="G61" s="94">
        <v>0</v>
      </c>
      <c r="H61" s="94">
        <v>200</v>
      </c>
      <c r="I61" s="94">
        <v>200</v>
      </c>
      <c r="J61" s="94">
        <v>0</v>
      </c>
      <c r="K61" s="94">
        <v>200</v>
      </c>
    </row>
    <row r="62" spans="1:11" ht="49.5">
      <c r="A62" s="88" t="s">
        <v>502</v>
      </c>
      <c r="B62" s="73" t="s">
        <v>503</v>
      </c>
      <c r="C62" s="94">
        <v>3641</v>
      </c>
      <c r="D62" s="94">
        <v>30</v>
      </c>
      <c r="E62" s="94">
        <v>3671</v>
      </c>
      <c r="F62" s="94">
        <v>3641</v>
      </c>
      <c r="G62" s="94">
        <v>30</v>
      </c>
      <c r="H62" s="94">
        <v>3671</v>
      </c>
      <c r="I62" s="94">
        <v>3641</v>
      </c>
      <c r="J62" s="94">
        <v>30</v>
      </c>
      <c r="K62" s="94">
        <v>3671</v>
      </c>
    </row>
    <row r="63" spans="1:11" ht="33">
      <c r="A63" s="88" t="s">
        <v>484</v>
      </c>
      <c r="B63" s="73" t="s">
        <v>504</v>
      </c>
      <c r="C63" s="94">
        <v>3641</v>
      </c>
      <c r="D63" s="94">
        <v>30</v>
      </c>
      <c r="E63" s="94">
        <v>3671</v>
      </c>
      <c r="F63" s="94">
        <v>3641</v>
      </c>
      <c r="G63" s="94">
        <v>30</v>
      </c>
      <c r="H63" s="94">
        <v>3671</v>
      </c>
      <c r="I63" s="94">
        <v>3641</v>
      </c>
      <c r="J63" s="94">
        <v>30</v>
      </c>
      <c r="K63" s="94">
        <v>3671</v>
      </c>
    </row>
    <row r="64" spans="1:11" ht="16.5">
      <c r="A64" s="88" t="s">
        <v>505</v>
      </c>
      <c r="B64" s="73" t="s">
        <v>506</v>
      </c>
      <c r="C64" s="94">
        <v>1718</v>
      </c>
      <c r="D64" s="94">
        <v>30</v>
      </c>
      <c r="E64" s="94">
        <v>1748</v>
      </c>
      <c r="F64" s="94">
        <v>1718</v>
      </c>
      <c r="G64" s="94">
        <v>30</v>
      </c>
      <c r="H64" s="94">
        <v>1748</v>
      </c>
      <c r="I64" s="94">
        <v>1718</v>
      </c>
      <c r="J64" s="94">
        <v>30</v>
      </c>
      <c r="K64" s="94">
        <v>1748</v>
      </c>
    </row>
    <row r="65" spans="1:11" ht="33">
      <c r="A65" s="88" t="s">
        <v>484</v>
      </c>
      <c r="B65" s="73" t="s">
        <v>507</v>
      </c>
      <c r="C65" s="94">
        <v>1718</v>
      </c>
      <c r="D65" s="94">
        <v>30</v>
      </c>
      <c r="E65" s="94">
        <v>1748</v>
      </c>
      <c r="F65" s="94">
        <v>1718</v>
      </c>
      <c r="G65" s="94">
        <v>30</v>
      </c>
      <c r="H65" s="94">
        <v>1748</v>
      </c>
      <c r="I65" s="94">
        <v>1718</v>
      </c>
      <c r="J65" s="94">
        <v>30</v>
      </c>
      <c r="K65" s="94">
        <v>1748</v>
      </c>
    </row>
    <row r="66" spans="1:11" ht="131.25" customHeight="1">
      <c r="A66" s="88" t="s">
        <v>510</v>
      </c>
      <c r="B66" s="74" t="s">
        <v>511</v>
      </c>
      <c r="C66" s="94">
        <v>4597.3</v>
      </c>
      <c r="D66" s="94">
        <v>0</v>
      </c>
      <c r="E66" s="94">
        <v>4597.3</v>
      </c>
      <c r="F66" s="94">
        <v>4597.3</v>
      </c>
      <c r="G66" s="94">
        <v>0</v>
      </c>
      <c r="H66" s="94">
        <v>4597.3</v>
      </c>
      <c r="I66" s="94">
        <v>4297.3</v>
      </c>
      <c r="J66" s="94">
        <v>0</v>
      </c>
      <c r="K66" s="94">
        <v>4297.3</v>
      </c>
    </row>
    <row r="67" spans="1:11" ht="33">
      <c r="A67" s="88" t="s">
        <v>484</v>
      </c>
      <c r="B67" s="74" t="s">
        <v>512</v>
      </c>
      <c r="C67" s="94">
        <v>4597.3</v>
      </c>
      <c r="D67" s="94">
        <v>0</v>
      </c>
      <c r="E67" s="94">
        <v>4597.3</v>
      </c>
      <c r="F67" s="94">
        <v>4597.3</v>
      </c>
      <c r="G67" s="94">
        <v>0</v>
      </c>
      <c r="H67" s="94">
        <v>4597.3</v>
      </c>
      <c r="I67" s="94">
        <v>4297.3</v>
      </c>
      <c r="J67" s="94">
        <v>0</v>
      </c>
      <c r="K67" s="94">
        <v>4297.3</v>
      </c>
    </row>
    <row r="68" spans="1:11" ht="33">
      <c r="A68" s="88" t="s">
        <v>513</v>
      </c>
      <c r="B68" s="74" t="s">
        <v>514</v>
      </c>
      <c r="C68" s="94">
        <v>57852.4</v>
      </c>
      <c r="D68" s="94">
        <v>1528</v>
      </c>
      <c r="E68" s="94">
        <v>59380.4</v>
      </c>
      <c r="F68" s="94">
        <v>54837.1</v>
      </c>
      <c r="G68" s="94">
        <v>1528</v>
      </c>
      <c r="H68" s="94">
        <v>56365.1</v>
      </c>
      <c r="I68" s="94">
        <v>59952.4</v>
      </c>
      <c r="J68" s="94">
        <v>1528</v>
      </c>
      <c r="K68" s="94">
        <v>61480.4</v>
      </c>
    </row>
    <row r="69" spans="1:11" ht="33">
      <c r="A69" s="88" t="s">
        <v>484</v>
      </c>
      <c r="B69" s="74" t="s">
        <v>515</v>
      </c>
      <c r="C69" s="94">
        <v>57852.4</v>
      </c>
      <c r="D69" s="94">
        <v>1528</v>
      </c>
      <c r="E69" s="94">
        <v>59380.4</v>
      </c>
      <c r="F69" s="94">
        <v>54837.1</v>
      </c>
      <c r="G69" s="94">
        <v>1528</v>
      </c>
      <c r="H69" s="94">
        <v>56365.1</v>
      </c>
      <c r="I69" s="94">
        <v>59952.4</v>
      </c>
      <c r="J69" s="94">
        <v>1528</v>
      </c>
      <c r="K69" s="94">
        <v>61480.4</v>
      </c>
    </row>
    <row r="70" spans="1:11" ht="33">
      <c r="A70" s="88" t="s">
        <v>516</v>
      </c>
      <c r="B70" s="73">
        <v>4900000</v>
      </c>
      <c r="C70" s="94">
        <v>1140</v>
      </c>
      <c r="D70" s="94">
        <v>0</v>
      </c>
      <c r="E70" s="94">
        <v>1140</v>
      </c>
      <c r="F70" s="94">
        <v>1140</v>
      </c>
      <c r="G70" s="94">
        <v>0</v>
      </c>
      <c r="H70" s="94">
        <v>1140</v>
      </c>
      <c r="I70" s="94">
        <v>1140</v>
      </c>
      <c r="J70" s="94">
        <v>0</v>
      </c>
      <c r="K70" s="94">
        <v>1140</v>
      </c>
    </row>
    <row r="71" spans="1:11" ht="16.5">
      <c r="A71" s="88" t="s">
        <v>518</v>
      </c>
      <c r="B71" s="74" t="s">
        <v>519</v>
      </c>
      <c r="C71" s="94">
        <v>1087</v>
      </c>
      <c r="D71" s="94">
        <v>0</v>
      </c>
      <c r="E71" s="94">
        <v>1087</v>
      </c>
      <c r="F71" s="94">
        <v>1087</v>
      </c>
      <c r="G71" s="94">
        <v>0</v>
      </c>
      <c r="H71" s="94">
        <v>1087</v>
      </c>
      <c r="I71" s="94">
        <v>1087</v>
      </c>
      <c r="J71" s="94">
        <v>0</v>
      </c>
      <c r="K71" s="94">
        <v>1087</v>
      </c>
    </row>
    <row r="72" spans="1:11" ht="33">
      <c r="A72" s="88" t="s">
        <v>520</v>
      </c>
      <c r="B72" s="73" t="s">
        <v>521</v>
      </c>
      <c r="C72" s="94">
        <v>1087</v>
      </c>
      <c r="D72" s="94">
        <v>0</v>
      </c>
      <c r="E72" s="94">
        <v>1087</v>
      </c>
      <c r="F72" s="94">
        <v>1087</v>
      </c>
      <c r="G72" s="94">
        <v>0</v>
      </c>
      <c r="H72" s="94">
        <v>1087</v>
      </c>
      <c r="I72" s="94">
        <v>1087</v>
      </c>
      <c r="J72" s="94">
        <v>0</v>
      </c>
      <c r="K72" s="94">
        <v>1087</v>
      </c>
    </row>
    <row r="73" spans="1:11" ht="16.5">
      <c r="A73" s="88" t="s">
        <v>522</v>
      </c>
      <c r="B73" s="73" t="s">
        <v>523</v>
      </c>
      <c r="C73" s="94">
        <v>20940</v>
      </c>
      <c r="D73" s="94">
        <v>0</v>
      </c>
      <c r="E73" s="94">
        <v>20940</v>
      </c>
      <c r="F73" s="94">
        <v>21830</v>
      </c>
      <c r="G73" s="94">
        <v>0</v>
      </c>
      <c r="H73" s="94">
        <v>21830</v>
      </c>
      <c r="I73" s="94">
        <v>23400</v>
      </c>
      <c r="J73" s="94">
        <v>0</v>
      </c>
      <c r="K73" s="94">
        <v>23400</v>
      </c>
    </row>
    <row r="74" spans="1:11" ht="33">
      <c r="A74" s="88" t="s">
        <v>580</v>
      </c>
      <c r="B74" s="73" t="s">
        <v>524</v>
      </c>
      <c r="C74" s="94">
        <v>20940</v>
      </c>
      <c r="D74" s="94">
        <v>0</v>
      </c>
      <c r="E74" s="94">
        <v>20940</v>
      </c>
      <c r="F74" s="94">
        <v>21830</v>
      </c>
      <c r="G74" s="94">
        <v>0</v>
      </c>
      <c r="H74" s="94">
        <v>21830</v>
      </c>
      <c r="I74" s="94">
        <v>23400</v>
      </c>
      <c r="J74" s="94">
        <v>0</v>
      </c>
      <c r="K74" s="94">
        <v>23400</v>
      </c>
    </row>
    <row r="75" spans="1:11" ht="16.5">
      <c r="A75" s="88" t="s">
        <v>525</v>
      </c>
      <c r="B75" s="73" t="s">
        <v>526</v>
      </c>
      <c r="C75" s="94">
        <v>16185</v>
      </c>
      <c r="D75" s="94">
        <v>0</v>
      </c>
      <c r="E75" s="94">
        <v>16185</v>
      </c>
      <c r="F75" s="94">
        <v>12245.9</v>
      </c>
      <c r="G75" s="94">
        <v>0</v>
      </c>
      <c r="H75" s="94">
        <v>12245.9</v>
      </c>
      <c r="I75" s="94">
        <v>12245.9</v>
      </c>
      <c r="J75" s="94">
        <v>0</v>
      </c>
      <c r="K75" s="94">
        <v>12245.9</v>
      </c>
    </row>
    <row r="76" spans="1:11" ht="33">
      <c r="A76" s="88" t="s">
        <v>527</v>
      </c>
      <c r="B76" s="73" t="s">
        <v>528</v>
      </c>
      <c r="C76" s="94">
        <v>16185</v>
      </c>
      <c r="D76" s="94">
        <v>0</v>
      </c>
      <c r="E76" s="94">
        <v>16185</v>
      </c>
      <c r="F76" s="94">
        <v>12245.9</v>
      </c>
      <c r="G76" s="94">
        <v>0</v>
      </c>
      <c r="H76" s="94">
        <v>12245.9</v>
      </c>
      <c r="I76" s="94">
        <v>12245.9</v>
      </c>
      <c r="J76" s="94">
        <v>0</v>
      </c>
      <c r="K76" s="94">
        <v>12245.9</v>
      </c>
    </row>
    <row r="77" spans="1:11" ht="33">
      <c r="A77" s="88" t="s">
        <v>529</v>
      </c>
      <c r="B77" s="74" t="s">
        <v>530</v>
      </c>
      <c r="C77" s="94">
        <v>15877.4</v>
      </c>
      <c r="D77" s="94">
        <v>0</v>
      </c>
      <c r="E77" s="94">
        <v>15877.4</v>
      </c>
      <c r="F77" s="94">
        <v>7887.4</v>
      </c>
      <c r="G77" s="94">
        <v>0</v>
      </c>
      <c r="H77" s="94">
        <v>7887.4</v>
      </c>
      <c r="I77" s="94">
        <v>7900</v>
      </c>
      <c r="J77" s="94">
        <v>0</v>
      </c>
      <c r="K77" s="94">
        <v>7900</v>
      </c>
    </row>
    <row r="78" spans="1:11" ht="33">
      <c r="A78" s="88" t="s">
        <v>531</v>
      </c>
      <c r="B78" s="74" t="s">
        <v>532</v>
      </c>
      <c r="C78" s="94">
        <v>4437</v>
      </c>
      <c r="D78" s="94">
        <v>0</v>
      </c>
      <c r="E78" s="94">
        <v>4437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</row>
    <row r="79" spans="1:11" ht="136.5" customHeight="1">
      <c r="A79" s="88" t="s">
        <v>533</v>
      </c>
      <c r="B79" s="74" t="s">
        <v>534</v>
      </c>
      <c r="C79" s="94">
        <v>7162.3</v>
      </c>
      <c r="D79" s="94">
        <v>0</v>
      </c>
      <c r="E79" s="94">
        <v>7162.3</v>
      </c>
      <c r="F79" s="94">
        <v>7687.4</v>
      </c>
      <c r="G79" s="94">
        <v>0</v>
      </c>
      <c r="H79" s="94">
        <v>7687.4</v>
      </c>
      <c r="I79" s="94">
        <v>7700</v>
      </c>
      <c r="J79" s="94">
        <v>0</v>
      </c>
      <c r="K79" s="94">
        <v>7700</v>
      </c>
    </row>
    <row r="80" spans="1:11" ht="126.75" customHeight="1">
      <c r="A80" s="88" t="s">
        <v>536</v>
      </c>
      <c r="B80" s="73" t="s">
        <v>537</v>
      </c>
      <c r="C80" s="94">
        <v>200</v>
      </c>
      <c r="D80" s="94">
        <v>0</v>
      </c>
      <c r="E80" s="94">
        <v>200</v>
      </c>
      <c r="F80" s="94">
        <v>200</v>
      </c>
      <c r="G80" s="94">
        <v>0</v>
      </c>
      <c r="H80" s="94">
        <v>200</v>
      </c>
      <c r="I80" s="94">
        <v>200</v>
      </c>
      <c r="J80" s="94">
        <v>0</v>
      </c>
      <c r="K80" s="94">
        <v>200</v>
      </c>
    </row>
    <row r="81" spans="1:11" ht="146.25" customHeight="1">
      <c r="A81" s="88" t="s">
        <v>540</v>
      </c>
      <c r="B81" s="74" t="s">
        <v>541</v>
      </c>
      <c r="C81" s="94">
        <v>4078.1</v>
      </c>
      <c r="D81" s="94">
        <v>0</v>
      </c>
      <c r="E81" s="94">
        <v>4078.1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</row>
    <row r="82" spans="1:11" ht="16.5">
      <c r="A82" s="88" t="s">
        <v>542</v>
      </c>
      <c r="B82" s="73" t="s">
        <v>543</v>
      </c>
      <c r="C82" s="94">
        <v>86966.67</v>
      </c>
      <c r="D82" s="94">
        <v>0</v>
      </c>
      <c r="E82" s="94">
        <v>86966.67</v>
      </c>
      <c r="F82" s="94">
        <v>32774.6</v>
      </c>
      <c r="G82" s="94">
        <v>0</v>
      </c>
      <c r="H82" s="94">
        <v>32774.6</v>
      </c>
      <c r="I82" s="94">
        <v>45382.5</v>
      </c>
      <c r="J82" s="94">
        <v>0</v>
      </c>
      <c r="K82" s="94">
        <v>45382.5</v>
      </c>
    </row>
    <row r="83" spans="1:11" ht="49.5">
      <c r="A83" s="88" t="s">
        <v>581</v>
      </c>
      <c r="B83" s="73" t="s">
        <v>582</v>
      </c>
      <c r="C83" s="94">
        <v>6623.61</v>
      </c>
      <c r="D83" s="94">
        <v>0</v>
      </c>
      <c r="E83" s="94">
        <v>6623.61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</row>
    <row r="84" spans="1:11" ht="33">
      <c r="A84" s="88" t="s">
        <v>583</v>
      </c>
      <c r="B84" s="73" t="s">
        <v>544</v>
      </c>
      <c r="C84" s="94">
        <v>106</v>
      </c>
      <c r="D84" s="94">
        <v>0</v>
      </c>
      <c r="E84" s="94">
        <v>106</v>
      </c>
      <c r="F84" s="94">
        <v>67</v>
      </c>
      <c r="G84" s="94">
        <v>0</v>
      </c>
      <c r="H84" s="94">
        <v>67</v>
      </c>
      <c r="I84" s="94">
        <v>0</v>
      </c>
      <c r="J84" s="94">
        <v>0</v>
      </c>
      <c r="K84" s="94">
        <v>0</v>
      </c>
    </row>
    <row r="85" spans="1:11" ht="33">
      <c r="A85" s="88" t="s">
        <v>545</v>
      </c>
      <c r="B85" s="73" t="s">
        <v>546</v>
      </c>
      <c r="C85" s="94">
        <v>2717.2</v>
      </c>
      <c r="D85" s="94">
        <v>0</v>
      </c>
      <c r="E85" s="94">
        <v>2717.2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</row>
    <row r="86" spans="1:11" ht="82.5">
      <c r="A86" s="88" t="s">
        <v>547</v>
      </c>
      <c r="B86" s="73" t="s">
        <v>548</v>
      </c>
      <c r="C86" s="94">
        <v>76114.83</v>
      </c>
      <c r="D86" s="94">
        <v>0</v>
      </c>
      <c r="E86" s="94">
        <v>76114.83</v>
      </c>
      <c r="F86" s="94">
        <v>31852</v>
      </c>
      <c r="G86" s="94">
        <v>0</v>
      </c>
      <c r="H86" s="94">
        <v>31852</v>
      </c>
      <c r="I86" s="94">
        <v>45382.5</v>
      </c>
      <c r="J86" s="94">
        <v>0</v>
      </c>
      <c r="K86" s="94">
        <v>45382.5</v>
      </c>
    </row>
    <row r="87" spans="1:11" ht="49.5">
      <c r="A87" s="88" t="s">
        <v>549</v>
      </c>
      <c r="B87" s="73" t="s">
        <v>550</v>
      </c>
      <c r="C87" s="94">
        <v>721.39</v>
      </c>
      <c r="D87" s="94">
        <v>0</v>
      </c>
      <c r="E87" s="94">
        <v>721.39</v>
      </c>
      <c r="F87" s="94">
        <v>855.6</v>
      </c>
      <c r="G87" s="94">
        <v>0</v>
      </c>
      <c r="H87" s="94">
        <v>855.6</v>
      </c>
      <c r="I87" s="94">
        <v>0</v>
      </c>
      <c r="J87" s="94">
        <v>0</v>
      </c>
      <c r="K87" s="94">
        <v>0</v>
      </c>
    </row>
    <row r="88" spans="1:11" ht="33">
      <c r="A88" s="88" t="s">
        <v>551</v>
      </c>
      <c r="B88" s="73" t="s">
        <v>552</v>
      </c>
      <c r="C88" s="94">
        <v>5857.28</v>
      </c>
      <c r="D88" s="94">
        <v>0</v>
      </c>
      <c r="E88" s="94">
        <v>5857.28</v>
      </c>
      <c r="F88" s="94">
        <v>3578.8</v>
      </c>
      <c r="G88" s="94">
        <v>0</v>
      </c>
      <c r="H88" s="94">
        <v>3578.8</v>
      </c>
      <c r="I88" s="94">
        <v>3624.3</v>
      </c>
      <c r="J88" s="94">
        <v>0</v>
      </c>
      <c r="K88" s="94">
        <v>3624.3</v>
      </c>
    </row>
    <row r="89" spans="1:11" ht="66">
      <c r="A89" s="88" t="s">
        <v>553</v>
      </c>
      <c r="B89" s="74" t="s">
        <v>554</v>
      </c>
      <c r="C89" s="90">
        <v>60</v>
      </c>
      <c r="D89" s="90">
        <v>0</v>
      </c>
      <c r="E89" s="94">
        <v>60</v>
      </c>
      <c r="F89" s="90">
        <v>60</v>
      </c>
      <c r="G89" s="90">
        <v>0</v>
      </c>
      <c r="H89" s="90">
        <v>60</v>
      </c>
      <c r="I89" s="90">
        <v>60</v>
      </c>
      <c r="J89" s="90">
        <v>0</v>
      </c>
      <c r="K89" s="90">
        <v>60</v>
      </c>
    </row>
    <row r="90" spans="1:11" ht="49.5">
      <c r="A90" s="88" t="s">
        <v>555</v>
      </c>
      <c r="B90" s="74" t="s">
        <v>556</v>
      </c>
      <c r="C90" s="90">
        <v>2804.98</v>
      </c>
      <c r="D90" s="90">
        <v>0</v>
      </c>
      <c r="E90" s="90">
        <v>2804.98</v>
      </c>
      <c r="F90" s="90">
        <v>2000</v>
      </c>
      <c r="G90" s="90">
        <v>0</v>
      </c>
      <c r="H90" s="90">
        <v>2000</v>
      </c>
      <c r="I90" s="90">
        <v>2000</v>
      </c>
      <c r="J90" s="90">
        <v>0</v>
      </c>
      <c r="K90" s="90">
        <v>2000</v>
      </c>
    </row>
    <row r="91" spans="1:11" ht="33">
      <c r="A91" s="88" t="s">
        <v>584</v>
      </c>
      <c r="B91" s="74" t="s">
        <v>585</v>
      </c>
      <c r="C91" s="90">
        <v>1492.3</v>
      </c>
      <c r="D91" s="90">
        <v>0</v>
      </c>
      <c r="E91" s="90">
        <v>1492.3</v>
      </c>
      <c r="F91" s="90">
        <v>1518.8</v>
      </c>
      <c r="G91" s="90">
        <v>0</v>
      </c>
      <c r="H91" s="90">
        <v>1518.8</v>
      </c>
      <c r="I91" s="90">
        <v>1564.3</v>
      </c>
      <c r="J91" s="90">
        <v>0</v>
      </c>
      <c r="K91" s="90">
        <v>1564.3</v>
      </c>
    </row>
    <row r="92" spans="1:11" ht="16.5">
      <c r="A92" s="88" t="s">
        <v>586</v>
      </c>
      <c r="B92" s="74" t="s">
        <v>587</v>
      </c>
      <c r="C92" s="90">
        <v>244.9</v>
      </c>
      <c r="D92" s="90">
        <v>0</v>
      </c>
      <c r="E92" s="90">
        <v>244.9</v>
      </c>
      <c r="F92" s="90">
        <v>293.9</v>
      </c>
      <c r="G92" s="90">
        <v>0</v>
      </c>
      <c r="H92" s="90">
        <v>293.9</v>
      </c>
      <c r="I92" s="90">
        <v>318.4</v>
      </c>
      <c r="J92" s="90">
        <v>0</v>
      </c>
      <c r="K92" s="90">
        <v>318.4</v>
      </c>
    </row>
    <row r="93" spans="1:11" ht="16.5">
      <c r="A93" s="88" t="s">
        <v>588</v>
      </c>
      <c r="B93" s="74" t="s">
        <v>589</v>
      </c>
      <c r="C93" s="90">
        <v>184</v>
      </c>
      <c r="D93" s="90">
        <v>0</v>
      </c>
      <c r="E93" s="90">
        <v>184</v>
      </c>
      <c r="F93" s="90">
        <v>199</v>
      </c>
      <c r="G93" s="90">
        <v>0</v>
      </c>
      <c r="H93" s="90">
        <v>199</v>
      </c>
      <c r="I93" s="90">
        <v>184</v>
      </c>
      <c r="J93" s="90">
        <v>0</v>
      </c>
      <c r="K93" s="90">
        <v>184</v>
      </c>
    </row>
    <row r="94" spans="1:11" ht="33">
      <c r="A94" s="88" t="s">
        <v>590</v>
      </c>
      <c r="B94" s="74" t="s">
        <v>591</v>
      </c>
      <c r="C94" s="90">
        <v>147</v>
      </c>
      <c r="D94" s="90">
        <v>0</v>
      </c>
      <c r="E94" s="90">
        <v>147</v>
      </c>
      <c r="F94" s="90">
        <v>200</v>
      </c>
      <c r="G94" s="90">
        <v>0</v>
      </c>
      <c r="H94" s="90">
        <v>200</v>
      </c>
      <c r="I94" s="90">
        <v>213.2</v>
      </c>
      <c r="J94" s="90">
        <v>0</v>
      </c>
      <c r="K94" s="90">
        <v>213.2</v>
      </c>
    </row>
    <row r="95" spans="1:11" ht="16.5">
      <c r="A95" s="88" t="s">
        <v>592</v>
      </c>
      <c r="B95" s="74" t="s">
        <v>593</v>
      </c>
      <c r="C95" s="90">
        <v>432.4</v>
      </c>
      <c r="D95" s="90">
        <v>0</v>
      </c>
      <c r="E95" s="90">
        <v>432.4</v>
      </c>
      <c r="F95" s="90">
        <v>341.5</v>
      </c>
      <c r="G95" s="90">
        <v>0</v>
      </c>
      <c r="H95" s="90">
        <v>341.5</v>
      </c>
      <c r="I95" s="90">
        <v>364.7</v>
      </c>
      <c r="J95" s="90">
        <v>0</v>
      </c>
      <c r="K95" s="90">
        <v>364.7</v>
      </c>
    </row>
    <row r="96" spans="1:11" ht="16.5">
      <c r="A96" s="88" t="s">
        <v>594</v>
      </c>
      <c r="B96" s="74" t="s">
        <v>595</v>
      </c>
      <c r="C96" s="90">
        <v>303.5</v>
      </c>
      <c r="D96" s="90">
        <v>0</v>
      </c>
      <c r="E96" s="90">
        <v>303.5</v>
      </c>
      <c r="F96" s="90">
        <v>303.9</v>
      </c>
      <c r="G96" s="90">
        <v>0</v>
      </c>
      <c r="H96" s="90">
        <v>303.9</v>
      </c>
      <c r="I96" s="90">
        <v>303.5</v>
      </c>
      <c r="J96" s="90">
        <v>0</v>
      </c>
      <c r="K96" s="90">
        <v>303.5</v>
      </c>
    </row>
    <row r="97" spans="1:11" ht="33">
      <c r="A97" s="88" t="s">
        <v>596</v>
      </c>
      <c r="B97" s="74" t="s">
        <v>557</v>
      </c>
      <c r="C97" s="90">
        <v>180.5</v>
      </c>
      <c r="D97" s="90">
        <v>0</v>
      </c>
      <c r="E97" s="90">
        <v>180.5</v>
      </c>
      <c r="F97" s="90">
        <v>180.5</v>
      </c>
      <c r="G97" s="90">
        <v>0</v>
      </c>
      <c r="H97" s="90">
        <v>180.5</v>
      </c>
      <c r="I97" s="90">
        <v>180.5</v>
      </c>
      <c r="J97" s="90">
        <v>0</v>
      </c>
      <c r="K97" s="90">
        <v>180.5</v>
      </c>
    </row>
    <row r="98" spans="1:11" ht="82.5" customHeight="1">
      <c r="A98" s="88" t="s">
        <v>597</v>
      </c>
      <c r="B98" s="74" t="s">
        <v>558</v>
      </c>
      <c r="C98" s="90">
        <v>1000</v>
      </c>
      <c r="D98" s="90">
        <v>0</v>
      </c>
      <c r="E98" s="90">
        <v>1000</v>
      </c>
      <c r="F98" s="90">
        <v>0</v>
      </c>
      <c r="G98" s="90">
        <v>0</v>
      </c>
      <c r="H98" s="90">
        <v>0</v>
      </c>
      <c r="I98" s="90">
        <v>0</v>
      </c>
      <c r="J98" s="90">
        <v>0</v>
      </c>
      <c r="K98" s="90">
        <v>0</v>
      </c>
    </row>
    <row r="99" spans="1:11" ht="66">
      <c r="A99" s="88" t="s">
        <v>598</v>
      </c>
      <c r="B99" s="74" t="s">
        <v>559</v>
      </c>
      <c r="C99" s="90">
        <v>500</v>
      </c>
      <c r="D99" s="90">
        <v>0</v>
      </c>
      <c r="E99" s="90">
        <v>500</v>
      </c>
      <c r="F99" s="89"/>
      <c r="G99" s="89"/>
      <c r="H99" s="89"/>
      <c r="I99" s="89"/>
      <c r="J99" s="89"/>
      <c r="K99" s="89"/>
    </row>
    <row r="100" spans="1:11" ht="16.5" hidden="1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1:11" ht="18.75" hidden="1">
      <c r="A101" s="19"/>
      <c r="B101" s="17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8.75" hidden="1">
      <c r="A102" s="19"/>
      <c r="B102" s="17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8.75" hidden="1">
      <c r="A103" s="19"/>
      <c r="B103" s="17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8.75" hidden="1">
      <c r="A104" s="19"/>
      <c r="B104" s="18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8.75" hidden="1">
      <c r="A105" s="19"/>
      <c r="B105" s="18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8.75" hidden="1">
      <c r="A106" s="19"/>
      <c r="B106" s="18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8.75" hidden="1">
      <c r="A107" s="19"/>
      <c r="B107" s="18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8.75" hidden="1">
      <c r="A108" s="19"/>
      <c r="B108" s="18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1:11" ht="18.75" hidden="1">
      <c r="A109" s="19"/>
      <c r="B109" s="18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1:11" ht="18.75" hidden="1">
      <c r="A110" s="20"/>
      <c r="B110" s="17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1:11" ht="18.75" hidden="1">
      <c r="A111" s="19"/>
      <c r="B111" s="17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8.75" hidden="1">
      <c r="A112" s="20"/>
      <c r="B112" s="17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1:11" ht="18.75" hidden="1">
      <c r="A113" s="19"/>
      <c r="B113" s="17"/>
      <c r="C113" s="16"/>
      <c r="D113" s="16"/>
      <c r="E113" s="16"/>
      <c r="F113" s="16"/>
      <c r="G113" s="16"/>
      <c r="H113" s="16"/>
      <c r="I113" s="16"/>
      <c r="J113" s="16"/>
      <c r="K113" s="16"/>
    </row>
  </sheetData>
  <mergeCells count="12">
    <mergeCell ref="A16:A17"/>
    <mergeCell ref="B16:B17"/>
    <mergeCell ref="C16:E16"/>
    <mergeCell ref="H9:J9"/>
    <mergeCell ref="F16:H16"/>
    <mergeCell ref="I16:K16"/>
    <mergeCell ref="H6:I6"/>
    <mergeCell ref="H7:K7"/>
    <mergeCell ref="H2:J2"/>
    <mergeCell ref="A11:E12"/>
    <mergeCell ref="H3:J3"/>
    <mergeCell ref="H4:I4"/>
  </mergeCells>
  <printOptions/>
  <pageMargins left="0.75" right="0.18" top="0.2" bottom="0.2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6">
      <selection activeCell="E27" sqref="E27"/>
    </sheetView>
  </sheetViews>
  <sheetFormatPr defaultColWidth="9.00390625" defaultRowHeight="12.75"/>
  <cols>
    <col min="1" max="1" width="23.875" style="39" customWidth="1"/>
    <col min="2" max="2" width="9.125" style="101" customWidth="1"/>
    <col min="3" max="11" width="15.75390625" style="100" customWidth="1"/>
    <col min="12" max="16384" width="9.125" style="39" customWidth="1"/>
  </cols>
  <sheetData>
    <row r="1" spans="1:15" ht="16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6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6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50.25" customHeight="1">
      <c r="A4" s="22"/>
      <c r="B4" s="22"/>
      <c r="C4" s="22"/>
      <c r="D4" s="22"/>
      <c r="E4" s="22"/>
      <c r="F4" s="22"/>
      <c r="G4" s="22"/>
      <c r="H4" s="158" t="s">
        <v>439</v>
      </c>
      <c r="I4" s="158"/>
      <c r="J4" s="158"/>
      <c r="K4" s="158"/>
      <c r="L4" s="22"/>
      <c r="M4" s="22"/>
      <c r="N4" s="22"/>
      <c r="O4" s="22"/>
    </row>
    <row r="5" spans="1:15" ht="16.5">
      <c r="A5" s="22"/>
      <c r="B5" s="22"/>
      <c r="C5" s="22"/>
      <c r="D5" s="22"/>
      <c r="E5" s="22"/>
      <c r="F5" s="22"/>
      <c r="G5" s="22"/>
      <c r="H5" s="99" t="s">
        <v>356</v>
      </c>
      <c r="J5" s="99"/>
      <c r="K5" s="22"/>
      <c r="L5" s="91"/>
      <c r="M5" s="22"/>
      <c r="N5" s="22"/>
      <c r="O5" s="22"/>
    </row>
    <row r="6" spans="1:15" ht="16.5">
      <c r="A6" s="22"/>
      <c r="B6" s="22"/>
      <c r="C6" s="22"/>
      <c r="D6" s="22"/>
      <c r="E6" s="22"/>
      <c r="F6" s="22"/>
      <c r="G6" s="22"/>
      <c r="H6" s="22" t="s">
        <v>357</v>
      </c>
      <c r="J6" s="22"/>
      <c r="K6" s="22"/>
      <c r="L6" s="22"/>
      <c r="M6" s="22"/>
      <c r="N6" s="22"/>
      <c r="O6" s="22"/>
    </row>
    <row r="7" spans="1:15" ht="16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6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6.5">
      <c r="A9" s="22"/>
      <c r="B9" s="22"/>
      <c r="C9" s="22"/>
      <c r="D9" s="22"/>
      <c r="E9" s="22"/>
      <c r="F9" s="22"/>
      <c r="G9" s="22"/>
      <c r="H9" s="22" t="s">
        <v>599</v>
      </c>
      <c r="J9" s="22"/>
      <c r="K9" s="22"/>
      <c r="L9" s="22"/>
      <c r="M9" s="22"/>
      <c r="N9" s="22"/>
      <c r="O9" s="22"/>
    </row>
    <row r="10" spans="1:15" ht="16.5">
      <c r="A10" s="22"/>
      <c r="B10" s="22"/>
      <c r="C10" s="22"/>
      <c r="D10" s="22"/>
      <c r="E10" s="22"/>
      <c r="F10" s="22"/>
      <c r="G10" s="22"/>
      <c r="H10" s="99" t="s">
        <v>356</v>
      </c>
      <c r="J10" s="99"/>
      <c r="K10" s="99"/>
      <c r="L10" s="22"/>
      <c r="M10" s="22"/>
      <c r="N10" s="22"/>
      <c r="O10" s="22"/>
    </row>
    <row r="11" spans="1:15" ht="16.5">
      <c r="A11" s="22"/>
      <c r="B11" s="22"/>
      <c r="C11" s="22"/>
      <c r="D11" s="22"/>
      <c r="E11" s="22"/>
      <c r="F11" s="87"/>
      <c r="G11" s="22"/>
      <c r="H11" s="22"/>
      <c r="I11" s="87"/>
      <c r="J11" s="22"/>
      <c r="K11" s="22"/>
      <c r="L11" s="22"/>
      <c r="M11" s="22"/>
      <c r="N11" s="22"/>
      <c r="O11" s="22"/>
    </row>
    <row r="12" spans="1:15" ht="16.5">
      <c r="A12" s="22"/>
      <c r="B12" s="22"/>
      <c r="C12" s="22"/>
      <c r="D12" s="22"/>
      <c r="E12" s="22"/>
      <c r="F12" s="22"/>
      <c r="G12" s="22"/>
      <c r="H12" s="99" t="s">
        <v>679</v>
      </c>
      <c r="J12" s="99"/>
      <c r="K12" s="22"/>
      <c r="L12" s="22"/>
      <c r="M12" s="22"/>
      <c r="N12" s="22"/>
      <c r="O12" s="22"/>
    </row>
    <row r="13" spans="1:15" ht="16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6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6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6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 t="s">
        <v>361</v>
      </c>
      <c r="L16" s="22"/>
      <c r="M16" s="22"/>
      <c r="N16" s="22"/>
      <c r="O16" s="22"/>
    </row>
    <row r="17" spans="1:15" ht="16.5">
      <c r="A17" s="159" t="s">
        <v>362</v>
      </c>
      <c r="B17" s="159" t="s">
        <v>442</v>
      </c>
      <c r="C17" s="160" t="s">
        <v>600</v>
      </c>
      <c r="D17" s="160"/>
      <c r="E17" s="160"/>
      <c r="F17" s="160" t="s">
        <v>601</v>
      </c>
      <c r="G17" s="160"/>
      <c r="H17" s="160"/>
      <c r="I17" s="160" t="s">
        <v>602</v>
      </c>
      <c r="J17" s="160"/>
      <c r="K17" s="160"/>
      <c r="L17" s="22"/>
      <c r="M17" s="22"/>
      <c r="N17" s="22"/>
      <c r="O17" s="22"/>
    </row>
    <row r="18" spans="1:15" ht="148.5">
      <c r="A18" s="159"/>
      <c r="B18" s="159"/>
      <c r="C18" s="73" t="s">
        <v>443</v>
      </c>
      <c r="D18" s="73" t="s">
        <v>444</v>
      </c>
      <c r="E18" s="73" t="s">
        <v>445</v>
      </c>
      <c r="F18" s="73" t="s">
        <v>443</v>
      </c>
      <c r="G18" s="73" t="s">
        <v>444</v>
      </c>
      <c r="H18" s="73" t="s">
        <v>445</v>
      </c>
      <c r="I18" s="73" t="s">
        <v>443</v>
      </c>
      <c r="J18" s="73" t="s">
        <v>444</v>
      </c>
      <c r="K18" s="73" t="s">
        <v>445</v>
      </c>
      <c r="L18" s="22"/>
      <c r="M18" s="22"/>
      <c r="N18" s="22"/>
      <c r="O18" s="22"/>
    </row>
    <row r="19" spans="1:15" ht="16.5">
      <c r="A19" s="88" t="s">
        <v>368</v>
      </c>
      <c r="B19" s="73"/>
      <c r="C19" s="93">
        <v>553926.23</v>
      </c>
      <c r="D19" s="93">
        <v>10542</v>
      </c>
      <c r="E19" s="93">
        <v>564468.23</v>
      </c>
      <c r="F19" s="93">
        <v>531671.8</v>
      </c>
      <c r="G19" s="93">
        <v>10542</v>
      </c>
      <c r="H19" s="93">
        <v>542213.8</v>
      </c>
      <c r="I19" s="93">
        <v>523916.3</v>
      </c>
      <c r="J19" s="93">
        <v>10542</v>
      </c>
      <c r="K19" s="93">
        <v>534458.3</v>
      </c>
      <c r="L19" s="22"/>
      <c r="M19" s="22"/>
      <c r="N19" s="22"/>
      <c r="O19" s="22"/>
    </row>
    <row r="20" spans="1:15" ht="49.5">
      <c r="A20" s="88" t="s">
        <v>500</v>
      </c>
      <c r="B20" s="102" t="s">
        <v>744</v>
      </c>
      <c r="C20" s="93">
        <v>341666.562</v>
      </c>
      <c r="D20" s="93">
        <v>10542</v>
      </c>
      <c r="E20" s="93">
        <v>352208.562</v>
      </c>
      <c r="F20" s="93">
        <v>299347.6</v>
      </c>
      <c r="G20" s="93">
        <v>10542</v>
      </c>
      <c r="H20" s="93">
        <v>309889.6</v>
      </c>
      <c r="I20" s="93">
        <v>334689.9</v>
      </c>
      <c r="J20" s="93">
        <v>10542</v>
      </c>
      <c r="K20" s="93">
        <v>345231.9</v>
      </c>
      <c r="L20" s="22"/>
      <c r="M20" s="22"/>
      <c r="N20" s="22"/>
      <c r="O20" s="22"/>
    </row>
    <row r="21" spans="1:15" ht="16.5">
      <c r="A21" s="88" t="s">
        <v>518</v>
      </c>
      <c r="B21" s="102" t="s">
        <v>680</v>
      </c>
      <c r="C21" s="93">
        <v>21261.52</v>
      </c>
      <c r="D21" s="93">
        <v>0</v>
      </c>
      <c r="E21" s="93">
        <v>21261.52</v>
      </c>
      <c r="F21" s="93">
        <v>71497.4</v>
      </c>
      <c r="G21" s="93">
        <v>0</v>
      </c>
      <c r="H21" s="93">
        <v>71497.4</v>
      </c>
      <c r="I21" s="93">
        <v>35704.4</v>
      </c>
      <c r="J21" s="93">
        <v>0</v>
      </c>
      <c r="K21" s="93">
        <v>35704.4</v>
      </c>
      <c r="L21" s="22"/>
      <c r="M21" s="22"/>
      <c r="N21" s="22"/>
      <c r="O21" s="22"/>
    </row>
    <row r="22" spans="1:15" ht="33">
      <c r="A22" s="88" t="s">
        <v>603</v>
      </c>
      <c r="B22" s="103" t="s">
        <v>717</v>
      </c>
      <c r="C22" s="93">
        <v>45191.031</v>
      </c>
      <c r="D22" s="93">
        <v>0</v>
      </c>
      <c r="E22" s="93">
        <v>45191.031</v>
      </c>
      <c r="F22" s="93">
        <v>46141</v>
      </c>
      <c r="G22" s="93">
        <v>0</v>
      </c>
      <c r="H22" s="93">
        <v>46141</v>
      </c>
      <c r="I22" s="93">
        <v>56863</v>
      </c>
      <c r="J22" s="93">
        <v>0</v>
      </c>
      <c r="K22" s="93">
        <v>56863</v>
      </c>
      <c r="L22" s="22"/>
      <c r="M22" s="22"/>
      <c r="N22" s="22"/>
      <c r="O22" s="22"/>
    </row>
    <row r="23" spans="1:15" ht="16.5">
      <c r="A23" s="88" t="s">
        <v>604</v>
      </c>
      <c r="B23" s="102" t="s">
        <v>681</v>
      </c>
      <c r="C23" s="93">
        <v>16185</v>
      </c>
      <c r="D23" s="93">
        <v>0</v>
      </c>
      <c r="E23" s="93">
        <v>16185</v>
      </c>
      <c r="F23" s="93">
        <v>12245.9</v>
      </c>
      <c r="G23" s="93">
        <v>0</v>
      </c>
      <c r="H23" s="93">
        <v>12245.9</v>
      </c>
      <c r="I23" s="93">
        <v>12245.9</v>
      </c>
      <c r="J23" s="93">
        <v>0</v>
      </c>
      <c r="K23" s="93">
        <v>12245.9</v>
      </c>
      <c r="L23" s="22"/>
      <c r="M23" s="22"/>
      <c r="N23" s="22"/>
      <c r="O23" s="22"/>
    </row>
    <row r="24" spans="1:15" ht="33">
      <c r="A24" s="88" t="s">
        <v>605</v>
      </c>
      <c r="B24" s="102" t="s">
        <v>682</v>
      </c>
      <c r="C24" s="93">
        <v>20940</v>
      </c>
      <c r="D24" s="93">
        <v>0</v>
      </c>
      <c r="E24" s="93">
        <v>20940</v>
      </c>
      <c r="F24" s="93">
        <v>21830</v>
      </c>
      <c r="G24" s="93">
        <v>0</v>
      </c>
      <c r="H24" s="93">
        <v>21830</v>
      </c>
      <c r="I24" s="93">
        <v>23400</v>
      </c>
      <c r="J24" s="93">
        <v>0</v>
      </c>
      <c r="K24" s="93">
        <v>23400</v>
      </c>
      <c r="L24" s="22"/>
      <c r="M24" s="22"/>
      <c r="N24" s="22"/>
      <c r="O24" s="22"/>
    </row>
    <row r="25" spans="1:15" ht="16.5">
      <c r="A25" s="88" t="s">
        <v>606</v>
      </c>
      <c r="B25" s="102" t="s">
        <v>683</v>
      </c>
      <c r="C25" s="93">
        <v>1330.93</v>
      </c>
      <c r="D25" s="93">
        <v>0</v>
      </c>
      <c r="E25" s="93">
        <v>1330.93</v>
      </c>
      <c r="F25" s="93">
        <v>1629.6</v>
      </c>
      <c r="G25" s="93">
        <v>0</v>
      </c>
      <c r="H25" s="93">
        <v>1629.6</v>
      </c>
      <c r="I25" s="93">
        <v>1629.6</v>
      </c>
      <c r="J25" s="93">
        <v>0</v>
      </c>
      <c r="K25" s="93">
        <v>1629.6</v>
      </c>
      <c r="L25" s="22"/>
      <c r="M25" s="22"/>
      <c r="N25" s="22"/>
      <c r="O25" s="22"/>
    </row>
    <row r="26" spans="1:15" ht="33">
      <c r="A26" s="88" t="s">
        <v>607</v>
      </c>
      <c r="B26" s="102" t="s">
        <v>684</v>
      </c>
      <c r="C26" s="93">
        <v>668.492</v>
      </c>
      <c r="D26" s="93">
        <v>0</v>
      </c>
      <c r="E26" s="93">
        <v>668.492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22"/>
      <c r="M26" s="22"/>
      <c r="N26" s="22"/>
      <c r="O26" s="22"/>
    </row>
    <row r="27" spans="1:15" ht="16.5">
      <c r="A27" s="88" t="s">
        <v>608</v>
      </c>
      <c r="B27" s="102" t="s">
        <v>685</v>
      </c>
      <c r="C27" s="93">
        <v>20676.7</v>
      </c>
      <c r="D27" s="93">
        <v>0</v>
      </c>
      <c r="E27" s="93">
        <v>20676.7</v>
      </c>
      <c r="F27" s="93">
        <v>20388.7</v>
      </c>
      <c r="G27" s="93">
        <v>0</v>
      </c>
      <c r="H27" s="93">
        <v>20388.7</v>
      </c>
      <c r="I27" s="93">
        <v>200</v>
      </c>
      <c r="J27" s="93">
        <v>0</v>
      </c>
      <c r="K27" s="93">
        <v>200</v>
      </c>
      <c r="L27" s="22"/>
      <c r="M27" s="22"/>
      <c r="N27" s="22"/>
      <c r="O27" s="22"/>
    </row>
    <row r="28" spans="1:15" ht="115.5">
      <c r="A28" s="88" t="s">
        <v>609</v>
      </c>
      <c r="B28" s="102" t="s">
        <v>686</v>
      </c>
      <c r="C28" s="93">
        <v>3735</v>
      </c>
      <c r="D28" s="93">
        <v>0</v>
      </c>
      <c r="E28" s="93">
        <v>3735</v>
      </c>
      <c r="F28" s="93">
        <v>3735</v>
      </c>
      <c r="G28" s="93">
        <v>0</v>
      </c>
      <c r="H28" s="93">
        <v>3735</v>
      </c>
      <c r="I28" s="93">
        <v>3735</v>
      </c>
      <c r="J28" s="93">
        <v>0</v>
      </c>
      <c r="K28" s="93">
        <v>3735</v>
      </c>
      <c r="L28" s="22"/>
      <c r="M28" s="22"/>
      <c r="N28" s="22"/>
      <c r="O28" s="22"/>
    </row>
    <row r="29" spans="1:15" ht="231">
      <c r="A29" s="88" t="s">
        <v>610</v>
      </c>
      <c r="B29" s="102" t="s">
        <v>687</v>
      </c>
      <c r="C29" s="93">
        <v>2706.716</v>
      </c>
      <c r="D29" s="104"/>
      <c r="E29" s="93">
        <v>2706.716</v>
      </c>
      <c r="F29" s="104"/>
      <c r="G29" s="104"/>
      <c r="H29" s="104"/>
      <c r="I29" s="104"/>
      <c r="J29" s="104"/>
      <c r="K29" s="104"/>
      <c r="L29" s="22"/>
      <c r="M29" s="22"/>
      <c r="N29" s="22"/>
      <c r="O29" s="22"/>
    </row>
    <row r="30" spans="1:15" ht="49.5">
      <c r="A30" s="88" t="s">
        <v>611</v>
      </c>
      <c r="B30" s="102" t="s">
        <v>688</v>
      </c>
      <c r="C30" s="93">
        <v>2630.05</v>
      </c>
      <c r="D30" s="93">
        <v>0</v>
      </c>
      <c r="E30" s="93">
        <v>2630.05</v>
      </c>
      <c r="F30" s="93">
        <v>200</v>
      </c>
      <c r="G30" s="93">
        <v>0</v>
      </c>
      <c r="H30" s="93">
        <v>200</v>
      </c>
      <c r="I30" s="93">
        <v>200</v>
      </c>
      <c r="J30" s="93">
        <v>0</v>
      </c>
      <c r="K30" s="93">
        <v>200</v>
      </c>
      <c r="L30" s="22"/>
      <c r="M30" s="22"/>
      <c r="N30" s="22"/>
      <c r="O30" s="22"/>
    </row>
    <row r="31" spans="1:15" ht="16.5">
      <c r="A31" s="88" t="s">
        <v>612</v>
      </c>
      <c r="B31" s="102" t="s">
        <v>689</v>
      </c>
      <c r="C31" s="93">
        <v>29815.2</v>
      </c>
      <c r="D31" s="104"/>
      <c r="E31" s="93">
        <v>29815.2</v>
      </c>
      <c r="F31" s="93">
        <v>16062</v>
      </c>
      <c r="G31" s="104"/>
      <c r="H31" s="93">
        <v>16062</v>
      </c>
      <c r="I31" s="93">
        <v>17032.5</v>
      </c>
      <c r="J31" s="93">
        <v>0</v>
      </c>
      <c r="K31" s="93">
        <v>17032.5</v>
      </c>
      <c r="L31" s="22"/>
      <c r="M31" s="22"/>
      <c r="N31" s="22"/>
      <c r="O31" s="22"/>
    </row>
    <row r="32" spans="1:15" ht="49.5">
      <c r="A32" s="88" t="s">
        <v>613</v>
      </c>
      <c r="B32" s="103">
        <v>500</v>
      </c>
      <c r="C32" s="93">
        <v>46435.397</v>
      </c>
      <c r="D32" s="93">
        <v>0</v>
      </c>
      <c r="E32" s="93">
        <v>46435.397</v>
      </c>
      <c r="F32" s="93">
        <v>38594.6</v>
      </c>
      <c r="G32" s="93">
        <v>0</v>
      </c>
      <c r="H32" s="93">
        <v>38594.6</v>
      </c>
      <c r="I32" s="93">
        <v>38216</v>
      </c>
      <c r="J32" s="93">
        <v>0</v>
      </c>
      <c r="K32" s="93">
        <v>38216</v>
      </c>
      <c r="L32" s="22"/>
      <c r="M32" s="22"/>
      <c r="N32" s="22"/>
      <c r="O32" s="22"/>
    </row>
    <row r="33" spans="1:15" ht="16.5">
      <c r="A33" s="22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</sheetData>
  <mergeCells count="6">
    <mergeCell ref="H4:K4"/>
    <mergeCell ref="A17:A18"/>
    <mergeCell ref="B17:B18"/>
    <mergeCell ref="C17:E17"/>
    <mergeCell ref="F17:H17"/>
    <mergeCell ref="I17:K17"/>
  </mergeCells>
  <printOptions/>
  <pageMargins left="0.75" right="0.16" top="0.61" bottom="0.2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3"/>
  <sheetViews>
    <sheetView view="pageBreakPreview" zoomScale="75" zoomScaleSheetLayoutView="75" workbookViewId="0" topLeftCell="A98">
      <selection activeCell="F108" sqref="F108"/>
    </sheetView>
  </sheetViews>
  <sheetFormatPr defaultColWidth="9.00390625" defaultRowHeight="12.75"/>
  <cols>
    <col min="1" max="1" width="47.75390625" style="39" customWidth="1"/>
    <col min="2" max="2" width="9.125" style="39" customWidth="1"/>
    <col min="3" max="3" width="9.125" style="109" customWidth="1"/>
    <col min="4" max="4" width="13.375" style="39" customWidth="1"/>
    <col min="5" max="5" width="9.125" style="109" customWidth="1"/>
    <col min="6" max="14" width="15.75390625" style="39" customWidth="1"/>
    <col min="15" max="16384" width="9.125" style="39" customWidth="1"/>
  </cols>
  <sheetData>
    <row r="1" spans="1:14" ht="16.5" hidden="1">
      <c r="A1" s="13"/>
      <c r="B1" s="83"/>
      <c r="C1" s="105"/>
      <c r="D1" s="83"/>
      <c r="E1" s="105"/>
      <c r="F1" s="83"/>
      <c r="G1" s="83"/>
      <c r="H1" s="83"/>
      <c r="I1" s="83"/>
      <c r="J1" s="83"/>
      <c r="K1" s="83"/>
      <c r="L1" s="83"/>
      <c r="M1" s="83"/>
      <c r="N1" s="83"/>
    </row>
    <row r="2" spans="1:14" ht="16.5" hidden="1">
      <c r="A2" s="13"/>
      <c r="B2" s="83"/>
      <c r="C2" s="105"/>
      <c r="D2" s="83"/>
      <c r="E2" s="105"/>
      <c r="F2" s="83"/>
      <c r="G2" s="83"/>
      <c r="H2" s="83"/>
      <c r="I2" s="83"/>
      <c r="J2" s="83"/>
      <c r="L2" s="83"/>
      <c r="M2" s="83"/>
      <c r="N2" s="83"/>
    </row>
    <row r="3" spans="1:14" ht="33">
      <c r="A3" s="13"/>
      <c r="B3" s="83"/>
      <c r="C3" s="105"/>
      <c r="D3" s="83"/>
      <c r="E3" s="105"/>
      <c r="F3" s="83"/>
      <c r="G3" s="83"/>
      <c r="H3" s="83"/>
      <c r="I3" s="83"/>
      <c r="J3" s="83"/>
      <c r="K3" s="13" t="s">
        <v>599</v>
      </c>
      <c r="L3" s="83"/>
      <c r="M3" s="83"/>
      <c r="N3" s="83"/>
    </row>
    <row r="4" spans="1:14" ht="16.5">
      <c r="A4" s="13"/>
      <c r="B4" s="83"/>
      <c r="C4" s="105"/>
      <c r="D4" s="83"/>
      <c r="E4" s="105"/>
      <c r="F4" s="83"/>
      <c r="G4" s="83"/>
      <c r="H4" s="83"/>
      <c r="I4" s="83"/>
      <c r="J4" s="83"/>
      <c r="K4" s="161" t="s">
        <v>356</v>
      </c>
      <c r="L4" s="161"/>
      <c r="M4" s="161"/>
      <c r="N4" s="83"/>
    </row>
    <row r="5" spans="1:14" ht="16.5">
      <c r="A5" s="13"/>
      <c r="B5" s="83"/>
      <c r="C5" s="105"/>
      <c r="D5" s="83"/>
      <c r="E5" s="105"/>
      <c r="F5" s="83"/>
      <c r="G5" s="83"/>
      <c r="H5" s="83"/>
      <c r="I5" s="83"/>
      <c r="J5" s="83"/>
      <c r="K5" s="161" t="s">
        <v>357</v>
      </c>
      <c r="L5" s="161"/>
      <c r="N5" s="106"/>
    </row>
    <row r="6" spans="1:14" ht="16.5">
      <c r="A6" s="13"/>
      <c r="B6" s="83"/>
      <c r="C6" s="105"/>
      <c r="D6" s="83"/>
      <c r="E6" s="105"/>
      <c r="F6" s="83"/>
      <c r="G6" s="83"/>
      <c r="H6" s="83"/>
      <c r="I6" s="83"/>
      <c r="J6" s="83"/>
      <c r="K6" s="13"/>
      <c r="L6" s="83"/>
      <c r="M6" s="83"/>
      <c r="N6" s="83"/>
    </row>
    <row r="7" spans="1:14" ht="16.5" hidden="1">
      <c r="A7" s="13"/>
      <c r="B7" s="83"/>
      <c r="C7" s="105"/>
      <c r="D7" s="83"/>
      <c r="E7" s="105"/>
      <c r="F7" s="83"/>
      <c r="G7" s="83"/>
      <c r="H7" s="83"/>
      <c r="I7" s="83"/>
      <c r="J7" s="83"/>
      <c r="K7" s="83"/>
      <c r="L7" s="83"/>
      <c r="M7" s="83"/>
      <c r="N7" s="83"/>
    </row>
    <row r="8" spans="1:14" ht="16.5" hidden="1">
      <c r="A8" s="13"/>
      <c r="B8" s="83"/>
      <c r="C8" s="105"/>
      <c r="D8" s="83"/>
      <c r="E8" s="105"/>
      <c r="F8" s="83"/>
      <c r="G8" s="83"/>
      <c r="H8" s="83"/>
      <c r="I8" s="83"/>
      <c r="J8" s="83"/>
      <c r="K8" s="83"/>
      <c r="L8" s="83"/>
      <c r="M8" s="83"/>
      <c r="N8" s="83"/>
    </row>
    <row r="9" spans="1:14" ht="16.5" hidden="1">
      <c r="A9" s="13"/>
      <c r="B9" s="83"/>
      <c r="C9" s="105"/>
      <c r="D9" s="83"/>
      <c r="E9" s="105"/>
      <c r="F9" s="83"/>
      <c r="G9" s="83"/>
      <c r="H9" s="83"/>
      <c r="I9" s="83"/>
      <c r="J9" s="83"/>
      <c r="K9" s="83"/>
      <c r="L9" s="83"/>
      <c r="M9" s="83"/>
      <c r="N9" s="83"/>
    </row>
    <row r="10" spans="1:14" ht="16.5">
      <c r="A10" s="13"/>
      <c r="B10" s="83"/>
      <c r="C10" s="105"/>
      <c r="D10" s="83"/>
      <c r="E10" s="105"/>
      <c r="F10" s="83"/>
      <c r="G10" s="83"/>
      <c r="H10" s="83"/>
      <c r="I10" s="83"/>
      <c r="J10" s="83"/>
      <c r="K10" s="83"/>
      <c r="L10" s="83"/>
      <c r="M10" s="83"/>
      <c r="N10" s="83"/>
    </row>
    <row r="11" spans="1:14" ht="16.5">
      <c r="A11" s="13"/>
      <c r="B11" s="83"/>
      <c r="C11" s="105"/>
      <c r="D11" s="83"/>
      <c r="E11" s="105"/>
      <c r="F11" s="83"/>
      <c r="G11" s="83"/>
      <c r="H11" s="83"/>
      <c r="I11" s="83"/>
      <c r="J11" s="83"/>
      <c r="K11" s="161" t="s">
        <v>705</v>
      </c>
      <c r="L11" s="161"/>
      <c r="M11" s="83"/>
      <c r="N11" s="83"/>
    </row>
    <row r="12" spans="1:14" ht="16.5">
      <c r="A12" s="13"/>
      <c r="B12" s="83"/>
      <c r="C12" s="105"/>
      <c r="D12" s="83"/>
      <c r="E12" s="105"/>
      <c r="F12" s="83"/>
      <c r="G12" s="83"/>
      <c r="H12" s="83"/>
      <c r="I12" s="83"/>
      <c r="J12" s="83"/>
      <c r="K12" s="161" t="s">
        <v>356</v>
      </c>
      <c r="L12" s="161"/>
      <c r="M12" s="161"/>
      <c r="N12" s="83"/>
    </row>
    <row r="13" spans="1:14" ht="16.5">
      <c r="A13" s="13"/>
      <c r="B13" s="83"/>
      <c r="C13" s="105"/>
      <c r="D13" s="83"/>
      <c r="E13" s="105"/>
      <c r="F13" s="83"/>
      <c r="G13" s="83"/>
      <c r="H13" s="83"/>
      <c r="I13" s="83"/>
      <c r="J13" s="83"/>
      <c r="K13" s="83"/>
      <c r="L13" s="83"/>
      <c r="M13" s="83"/>
      <c r="N13" s="83"/>
    </row>
    <row r="14" spans="1:14" ht="16.5">
      <c r="A14" s="13"/>
      <c r="B14" s="83"/>
      <c r="C14" s="105"/>
      <c r="D14" s="83"/>
      <c r="E14" s="105"/>
      <c r="F14" s="83"/>
      <c r="G14" s="83"/>
      <c r="H14" s="83"/>
      <c r="I14" s="83"/>
      <c r="J14" s="83"/>
      <c r="K14" s="161" t="s">
        <v>650</v>
      </c>
      <c r="L14" s="161"/>
      <c r="M14" s="161"/>
      <c r="N14" s="83"/>
    </row>
    <row r="15" spans="1:8" ht="16.5">
      <c r="A15" s="162" t="s">
        <v>651</v>
      </c>
      <c r="B15" s="162"/>
      <c r="C15" s="162"/>
      <c r="D15" s="162"/>
      <c r="E15" s="162"/>
      <c r="F15" s="162"/>
      <c r="G15" s="162"/>
      <c r="H15" s="162"/>
    </row>
    <row r="16" spans="1:8" ht="16.5">
      <c r="A16" s="162"/>
      <c r="B16" s="162"/>
      <c r="C16" s="162"/>
      <c r="D16" s="162"/>
      <c r="E16" s="162"/>
      <c r="F16" s="162"/>
      <c r="G16" s="162"/>
      <c r="H16" s="162"/>
    </row>
    <row r="17" spans="1:14" ht="16.5">
      <c r="A17" s="13"/>
      <c r="B17" s="76"/>
      <c r="C17" s="105"/>
      <c r="D17" s="76"/>
      <c r="E17" s="101"/>
      <c r="F17" s="76"/>
      <c r="G17" s="76"/>
      <c r="H17" s="83"/>
      <c r="I17" s="76"/>
      <c r="J17" s="76"/>
      <c r="K17" s="83"/>
      <c r="L17" s="76"/>
      <c r="M17" s="76"/>
      <c r="N17" s="83"/>
    </row>
    <row r="18" spans="1:14" ht="16.5">
      <c r="A18" s="13"/>
      <c r="B18" s="76"/>
      <c r="C18" s="105"/>
      <c r="D18" s="76"/>
      <c r="E18" s="101"/>
      <c r="F18" s="76"/>
      <c r="G18" s="76"/>
      <c r="H18" s="76"/>
      <c r="I18" s="76"/>
      <c r="J18" s="76"/>
      <c r="K18" s="76"/>
      <c r="L18" s="76"/>
      <c r="M18" s="76"/>
      <c r="N18" s="76" t="s">
        <v>361</v>
      </c>
    </row>
    <row r="19" spans="1:14" ht="16.5">
      <c r="A19" s="163" t="s">
        <v>362</v>
      </c>
      <c r="B19" s="163" t="s">
        <v>618</v>
      </c>
      <c r="C19" s="165" t="s">
        <v>363</v>
      </c>
      <c r="D19" s="163" t="s">
        <v>442</v>
      </c>
      <c r="E19" s="165" t="s">
        <v>619</v>
      </c>
      <c r="F19" s="164" t="s">
        <v>364</v>
      </c>
      <c r="G19" s="164"/>
      <c r="H19" s="164"/>
      <c r="I19" s="164" t="s">
        <v>365</v>
      </c>
      <c r="J19" s="164"/>
      <c r="K19" s="164"/>
      <c r="L19" s="164" t="s">
        <v>366</v>
      </c>
      <c r="M19" s="164"/>
      <c r="N19" s="164"/>
    </row>
    <row r="20" spans="1:14" ht="148.5">
      <c r="A20" s="163"/>
      <c r="B20" s="163"/>
      <c r="C20" s="165"/>
      <c r="D20" s="163"/>
      <c r="E20" s="165"/>
      <c r="F20" s="75" t="s">
        <v>443</v>
      </c>
      <c r="G20" s="75" t="s">
        <v>444</v>
      </c>
      <c r="H20" s="75" t="s">
        <v>368</v>
      </c>
      <c r="I20" s="75" t="s">
        <v>443</v>
      </c>
      <c r="J20" s="75" t="s">
        <v>444</v>
      </c>
      <c r="K20" s="75" t="s">
        <v>368</v>
      </c>
      <c r="L20" s="75" t="s">
        <v>443</v>
      </c>
      <c r="M20" s="75" t="s">
        <v>444</v>
      </c>
      <c r="N20" s="75" t="s">
        <v>368</v>
      </c>
    </row>
    <row r="21" spans="1:14" ht="16.5">
      <c r="A21" s="48" t="s">
        <v>652</v>
      </c>
      <c r="B21" s="75"/>
      <c r="C21" s="107"/>
      <c r="D21" s="75"/>
      <c r="E21" s="107"/>
      <c r="F21" s="75">
        <v>553926.23</v>
      </c>
      <c r="G21" s="75">
        <v>10542</v>
      </c>
      <c r="H21" s="75">
        <v>564468.23</v>
      </c>
      <c r="I21" s="75">
        <v>531671.8</v>
      </c>
      <c r="J21" s="75">
        <v>10542</v>
      </c>
      <c r="K21" s="75">
        <v>542213.8</v>
      </c>
      <c r="L21" s="75">
        <v>523916.3</v>
      </c>
      <c r="M21" s="75">
        <v>10542</v>
      </c>
      <c r="N21" s="75">
        <v>534458.3</v>
      </c>
    </row>
    <row r="22" spans="1:14" ht="16.5">
      <c r="A22" s="48" t="s">
        <v>785</v>
      </c>
      <c r="B22" s="97">
        <v>188</v>
      </c>
      <c r="C22" s="108"/>
      <c r="D22" s="97"/>
      <c r="E22" s="108"/>
      <c r="F22" s="97">
        <v>2195</v>
      </c>
      <c r="G22" s="97">
        <v>0</v>
      </c>
      <c r="H22" s="75">
        <v>2195</v>
      </c>
      <c r="I22" s="97">
        <v>2195</v>
      </c>
      <c r="J22" s="97">
        <v>0</v>
      </c>
      <c r="K22" s="75">
        <v>2195</v>
      </c>
      <c r="L22" s="97">
        <v>2195</v>
      </c>
      <c r="M22" s="97">
        <v>0</v>
      </c>
      <c r="N22" s="75">
        <v>2195</v>
      </c>
    </row>
    <row r="23" spans="1:14" ht="16.5" hidden="1">
      <c r="A23" s="48">
        <v>0</v>
      </c>
      <c r="B23" s="97">
        <v>188</v>
      </c>
      <c r="C23" s="107">
        <v>0</v>
      </c>
      <c r="D23" s="97"/>
      <c r="E23" s="108"/>
      <c r="F23" s="97">
        <v>2195</v>
      </c>
      <c r="G23" s="97"/>
      <c r="H23" s="75">
        <v>2195</v>
      </c>
      <c r="I23" s="97">
        <v>2195</v>
      </c>
      <c r="J23" s="97"/>
      <c r="K23" s="75">
        <v>2195</v>
      </c>
      <c r="L23" s="97">
        <v>2195</v>
      </c>
      <c r="M23" s="97"/>
      <c r="N23" s="75">
        <v>2195</v>
      </c>
    </row>
    <row r="24" spans="1:14" ht="16.5">
      <c r="A24" s="48" t="s">
        <v>379</v>
      </c>
      <c r="B24" s="97">
        <v>188</v>
      </c>
      <c r="C24" s="108" t="s">
        <v>418</v>
      </c>
      <c r="D24" s="97"/>
      <c r="E24" s="108"/>
      <c r="F24" s="97">
        <v>2195</v>
      </c>
      <c r="G24" s="97">
        <v>0</v>
      </c>
      <c r="H24" s="75">
        <v>2195</v>
      </c>
      <c r="I24" s="97">
        <v>2195</v>
      </c>
      <c r="J24" s="97">
        <v>0</v>
      </c>
      <c r="K24" s="75">
        <v>2195</v>
      </c>
      <c r="L24" s="97">
        <v>2195</v>
      </c>
      <c r="M24" s="97">
        <v>0</v>
      </c>
      <c r="N24" s="75">
        <v>2195</v>
      </c>
    </row>
    <row r="25" spans="1:14" ht="33">
      <c r="A25" s="48" t="s">
        <v>476</v>
      </c>
      <c r="B25" s="97">
        <v>188</v>
      </c>
      <c r="C25" s="108" t="s">
        <v>418</v>
      </c>
      <c r="D25" s="97" t="s">
        <v>477</v>
      </c>
      <c r="E25" s="108"/>
      <c r="F25" s="97">
        <v>2195</v>
      </c>
      <c r="G25" s="97">
        <v>0</v>
      </c>
      <c r="H25" s="75">
        <v>2195</v>
      </c>
      <c r="I25" s="97">
        <v>2195</v>
      </c>
      <c r="J25" s="97">
        <v>0</v>
      </c>
      <c r="K25" s="75">
        <v>2195</v>
      </c>
      <c r="L25" s="97">
        <v>2195</v>
      </c>
      <c r="M25" s="97">
        <v>0</v>
      </c>
      <c r="N25" s="75">
        <v>2195</v>
      </c>
    </row>
    <row r="26" spans="1:14" ht="66">
      <c r="A26" s="48" t="s">
        <v>609</v>
      </c>
      <c r="B26" s="97">
        <v>188</v>
      </c>
      <c r="C26" s="108" t="s">
        <v>418</v>
      </c>
      <c r="D26" s="97" t="s">
        <v>477</v>
      </c>
      <c r="E26" s="108" t="s">
        <v>686</v>
      </c>
      <c r="F26" s="97">
        <v>2195</v>
      </c>
      <c r="G26" s="97">
        <v>0</v>
      </c>
      <c r="H26" s="75">
        <v>2195</v>
      </c>
      <c r="I26" s="97">
        <v>2195</v>
      </c>
      <c r="J26" s="97">
        <v>0</v>
      </c>
      <c r="K26" s="75">
        <v>2195</v>
      </c>
      <c r="L26" s="97">
        <v>2195</v>
      </c>
      <c r="M26" s="97">
        <v>0</v>
      </c>
      <c r="N26" s="75">
        <v>2195</v>
      </c>
    </row>
    <row r="27" spans="1:14" ht="33">
      <c r="A27" s="48" t="s">
        <v>620</v>
      </c>
      <c r="B27" s="75">
        <v>200</v>
      </c>
      <c r="C27" s="107"/>
      <c r="D27" s="75"/>
      <c r="E27" s="107"/>
      <c r="F27" s="75">
        <v>87435.34700000001</v>
      </c>
      <c r="G27" s="75">
        <v>0</v>
      </c>
      <c r="H27" s="75">
        <v>87435.34700000001</v>
      </c>
      <c r="I27" s="75">
        <v>116159.1</v>
      </c>
      <c r="J27" s="75">
        <v>0</v>
      </c>
      <c r="K27" s="75">
        <v>116159.1</v>
      </c>
      <c r="L27" s="75">
        <v>69086.2</v>
      </c>
      <c r="M27" s="75">
        <v>0</v>
      </c>
      <c r="N27" s="75">
        <v>69086.2</v>
      </c>
    </row>
    <row r="28" spans="1:14" ht="16.5">
      <c r="A28" s="48" t="s">
        <v>369</v>
      </c>
      <c r="B28" s="75">
        <v>200</v>
      </c>
      <c r="C28" s="107" t="s">
        <v>408</v>
      </c>
      <c r="D28" s="75"/>
      <c r="E28" s="107"/>
      <c r="F28" s="75">
        <v>26066.2</v>
      </c>
      <c r="G28" s="75">
        <v>0</v>
      </c>
      <c r="H28" s="75">
        <v>26066.2</v>
      </c>
      <c r="I28" s="75">
        <v>24151.8</v>
      </c>
      <c r="J28" s="75">
        <v>0</v>
      </c>
      <c r="K28" s="75">
        <v>24151.8</v>
      </c>
      <c r="L28" s="75">
        <v>23928.8</v>
      </c>
      <c r="M28" s="75">
        <v>0</v>
      </c>
      <c r="N28" s="75">
        <v>23928.8</v>
      </c>
    </row>
    <row r="29" spans="1:14" ht="49.5">
      <c r="A29" s="48" t="s">
        <v>370</v>
      </c>
      <c r="B29" s="75">
        <v>200</v>
      </c>
      <c r="C29" s="107" t="s">
        <v>409</v>
      </c>
      <c r="D29" s="75"/>
      <c r="E29" s="107"/>
      <c r="F29" s="75">
        <v>952.5</v>
      </c>
      <c r="G29" s="75">
        <v>0</v>
      </c>
      <c r="H29" s="75">
        <v>952.5</v>
      </c>
      <c r="I29" s="75">
        <v>952.5</v>
      </c>
      <c r="J29" s="75">
        <v>0</v>
      </c>
      <c r="K29" s="75">
        <v>952.5</v>
      </c>
      <c r="L29" s="75">
        <v>952.5</v>
      </c>
      <c r="M29" s="75">
        <v>0</v>
      </c>
      <c r="N29" s="75">
        <v>952.5</v>
      </c>
    </row>
    <row r="30" spans="1:14" ht="82.5">
      <c r="A30" s="48" t="s">
        <v>560</v>
      </c>
      <c r="B30" s="75">
        <v>200</v>
      </c>
      <c r="C30" s="107" t="s">
        <v>409</v>
      </c>
      <c r="D30" s="75" t="s">
        <v>448</v>
      </c>
      <c r="E30" s="107"/>
      <c r="F30" s="75">
        <v>952.5</v>
      </c>
      <c r="G30" s="75">
        <v>0</v>
      </c>
      <c r="H30" s="75">
        <v>952.5</v>
      </c>
      <c r="I30" s="75">
        <v>952.5</v>
      </c>
      <c r="J30" s="75">
        <v>0</v>
      </c>
      <c r="K30" s="75">
        <v>952.5</v>
      </c>
      <c r="L30" s="75">
        <v>952.5</v>
      </c>
      <c r="M30" s="75">
        <v>0</v>
      </c>
      <c r="N30" s="75">
        <v>952.5</v>
      </c>
    </row>
    <row r="31" spans="1:14" ht="16.5">
      <c r="A31" s="48" t="s">
        <v>561</v>
      </c>
      <c r="B31" s="75">
        <v>200</v>
      </c>
      <c r="C31" s="107" t="s">
        <v>409</v>
      </c>
      <c r="D31" s="75" t="s">
        <v>449</v>
      </c>
      <c r="E31" s="107"/>
      <c r="F31" s="75">
        <v>952.5</v>
      </c>
      <c r="G31" s="75">
        <v>0</v>
      </c>
      <c r="H31" s="75">
        <v>952.5</v>
      </c>
      <c r="I31" s="75">
        <v>952.5</v>
      </c>
      <c r="J31" s="75">
        <v>0</v>
      </c>
      <c r="K31" s="75">
        <v>952.5</v>
      </c>
      <c r="L31" s="75">
        <v>952.5</v>
      </c>
      <c r="M31" s="75">
        <v>0</v>
      </c>
      <c r="N31" s="75">
        <v>952.5</v>
      </c>
    </row>
    <row r="32" spans="1:14" ht="33">
      <c r="A32" s="48" t="s">
        <v>613</v>
      </c>
      <c r="B32" s="75">
        <v>200</v>
      </c>
      <c r="C32" s="107" t="s">
        <v>409</v>
      </c>
      <c r="D32" s="75" t="s">
        <v>449</v>
      </c>
      <c r="E32" s="107">
        <v>500</v>
      </c>
      <c r="F32" s="75">
        <v>952.5</v>
      </c>
      <c r="G32" s="75">
        <v>0</v>
      </c>
      <c r="H32" s="75">
        <v>952.5</v>
      </c>
      <c r="I32" s="75">
        <v>952.5</v>
      </c>
      <c r="J32" s="75">
        <v>0</v>
      </c>
      <c r="K32" s="75">
        <v>952.5</v>
      </c>
      <c r="L32" s="75">
        <v>952.5</v>
      </c>
      <c r="M32" s="75">
        <v>0</v>
      </c>
      <c r="N32" s="75">
        <v>952.5</v>
      </c>
    </row>
    <row r="33" spans="1:14" ht="82.5">
      <c r="A33" s="48" t="s">
        <v>560</v>
      </c>
      <c r="B33" s="75">
        <v>200</v>
      </c>
      <c r="C33" s="107" t="s">
        <v>410</v>
      </c>
      <c r="D33" s="75" t="s">
        <v>448</v>
      </c>
      <c r="E33" s="107"/>
      <c r="F33" s="75">
        <v>430.6</v>
      </c>
      <c r="G33" s="75">
        <v>0</v>
      </c>
      <c r="H33" s="75">
        <v>430.6</v>
      </c>
      <c r="I33" s="75">
        <v>430.6</v>
      </c>
      <c r="J33" s="75">
        <v>0</v>
      </c>
      <c r="K33" s="75">
        <v>430.6</v>
      </c>
      <c r="L33" s="75">
        <v>430.6</v>
      </c>
      <c r="M33" s="75">
        <v>0</v>
      </c>
      <c r="N33" s="75">
        <v>430.6</v>
      </c>
    </row>
    <row r="34" spans="1:14" ht="33">
      <c r="A34" s="48" t="s">
        <v>565</v>
      </c>
      <c r="B34" s="75">
        <v>200</v>
      </c>
      <c r="C34" s="107" t="s">
        <v>410</v>
      </c>
      <c r="D34" s="75" t="s">
        <v>455</v>
      </c>
      <c r="E34" s="107"/>
      <c r="F34" s="75">
        <v>430.6</v>
      </c>
      <c r="G34" s="75">
        <v>0</v>
      </c>
      <c r="H34" s="75">
        <v>430.6</v>
      </c>
      <c r="I34" s="75">
        <v>430.6</v>
      </c>
      <c r="J34" s="75">
        <v>0</v>
      </c>
      <c r="K34" s="75">
        <v>430.6</v>
      </c>
      <c r="L34" s="75">
        <v>430.6</v>
      </c>
      <c r="M34" s="75">
        <v>0</v>
      </c>
      <c r="N34" s="75">
        <v>430.6</v>
      </c>
    </row>
    <row r="35" spans="1:14" ht="82.5">
      <c r="A35" s="48" t="s">
        <v>372</v>
      </c>
      <c r="B35" s="75">
        <v>200</v>
      </c>
      <c r="C35" s="107" t="s">
        <v>412</v>
      </c>
      <c r="D35" s="75"/>
      <c r="E35" s="107"/>
      <c r="F35" s="75">
        <v>2326</v>
      </c>
      <c r="G35" s="75">
        <v>0</v>
      </c>
      <c r="H35" s="75">
        <v>2326</v>
      </c>
      <c r="I35" s="75">
        <v>2326</v>
      </c>
      <c r="J35" s="75">
        <v>0</v>
      </c>
      <c r="K35" s="75">
        <v>2326</v>
      </c>
      <c r="L35" s="75">
        <v>2326</v>
      </c>
      <c r="M35" s="75">
        <v>0</v>
      </c>
      <c r="N35" s="75">
        <v>2326</v>
      </c>
    </row>
    <row r="36" spans="1:14" ht="82.5">
      <c r="A36" s="48" t="s">
        <v>560</v>
      </c>
      <c r="B36" s="75">
        <v>200</v>
      </c>
      <c r="C36" s="107" t="s">
        <v>412</v>
      </c>
      <c r="D36" s="75" t="s">
        <v>448</v>
      </c>
      <c r="E36" s="107"/>
      <c r="F36" s="75">
        <v>2326</v>
      </c>
      <c r="G36" s="75">
        <v>0</v>
      </c>
      <c r="H36" s="75">
        <v>2326</v>
      </c>
      <c r="I36" s="75">
        <v>2326</v>
      </c>
      <c r="J36" s="75">
        <v>0</v>
      </c>
      <c r="K36" s="75">
        <v>2326</v>
      </c>
      <c r="L36" s="75">
        <v>2326</v>
      </c>
      <c r="M36" s="75">
        <v>0</v>
      </c>
      <c r="N36" s="75">
        <v>2326</v>
      </c>
    </row>
    <row r="37" spans="1:14" ht="16.5">
      <c r="A37" s="48" t="s">
        <v>450</v>
      </c>
      <c r="B37" s="75">
        <v>200</v>
      </c>
      <c r="C37" s="107" t="s">
        <v>412</v>
      </c>
      <c r="D37" s="75" t="s">
        <v>451</v>
      </c>
      <c r="E37" s="107"/>
      <c r="F37" s="75">
        <v>1580.7</v>
      </c>
      <c r="G37" s="75">
        <v>0</v>
      </c>
      <c r="H37" s="75">
        <v>1580.7</v>
      </c>
      <c r="I37" s="75">
        <v>1580.7</v>
      </c>
      <c r="J37" s="75">
        <v>0</v>
      </c>
      <c r="K37" s="75">
        <v>1580.7</v>
      </c>
      <c r="L37" s="75">
        <v>1580.7</v>
      </c>
      <c r="M37" s="75">
        <v>0</v>
      </c>
      <c r="N37" s="75">
        <v>1580.7</v>
      </c>
    </row>
    <row r="38" spans="1:14" ht="33">
      <c r="A38" s="48" t="s">
        <v>613</v>
      </c>
      <c r="B38" s="75">
        <v>200</v>
      </c>
      <c r="C38" s="107" t="s">
        <v>412</v>
      </c>
      <c r="D38" s="75" t="s">
        <v>451</v>
      </c>
      <c r="E38" s="107">
        <v>500</v>
      </c>
      <c r="F38" s="75">
        <v>1580.7</v>
      </c>
      <c r="G38" s="75">
        <v>0</v>
      </c>
      <c r="H38" s="75">
        <v>1580.7</v>
      </c>
      <c r="I38" s="75">
        <v>1580.7</v>
      </c>
      <c r="J38" s="75">
        <v>0</v>
      </c>
      <c r="K38" s="75">
        <v>1580.7</v>
      </c>
      <c r="L38" s="75">
        <v>1580.7</v>
      </c>
      <c r="M38" s="75">
        <v>0</v>
      </c>
      <c r="N38" s="75">
        <v>1580.7</v>
      </c>
    </row>
    <row r="39" spans="1:14" ht="16.5" hidden="1">
      <c r="A39" s="48"/>
      <c r="B39" s="75"/>
      <c r="C39" s="107"/>
      <c r="D39" s="75"/>
      <c r="E39" s="107"/>
      <c r="F39" s="75"/>
      <c r="G39" s="75"/>
      <c r="H39" s="75"/>
      <c r="I39" s="75"/>
      <c r="J39" s="75"/>
      <c r="K39" s="75">
        <v>0</v>
      </c>
      <c r="L39" s="75"/>
      <c r="M39" s="75"/>
      <c r="N39" s="75"/>
    </row>
    <row r="40" spans="1:14" ht="16.5" hidden="1">
      <c r="A40" s="48"/>
      <c r="B40" s="75"/>
      <c r="C40" s="107"/>
      <c r="D40" s="75"/>
      <c r="E40" s="107"/>
      <c r="F40" s="75"/>
      <c r="G40" s="75"/>
      <c r="H40" s="75"/>
      <c r="I40" s="75"/>
      <c r="J40" s="75"/>
      <c r="K40" s="75">
        <v>0</v>
      </c>
      <c r="L40" s="75"/>
      <c r="M40" s="75"/>
      <c r="N40" s="75"/>
    </row>
    <row r="41" spans="1:14" ht="49.5">
      <c r="A41" s="48" t="s">
        <v>564</v>
      </c>
      <c r="B41" s="75">
        <v>200</v>
      </c>
      <c r="C41" s="107" t="s">
        <v>412</v>
      </c>
      <c r="D41" s="75" t="s">
        <v>454</v>
      </c>
      <c r="E41" s="107"/>
      <c r="F41" s="75">
        <v>745.3</v>
      </c>
      <c r="G41" s="75">
        <v>0</v>
      </c>
      <c r="H41" s="75">
        <v>745.3</v>
      </c>
      <c r="I41" s="75">
        <v>745.3</v>
      </c>
      <c r="J41" s="75">
        <v>0</v>
      </c>
      <c r="K41" s="75">
        <v>745.3</v>
      </c>
      <c r="L41" s="75">
        <v>745.3</v>
      </c>
      <c r="M41" s="75">
        <v>0</v>
      </c>
      <c r="N41" s="75">
        <v>745.3</v>
      </c>
    </row>
    <row r="42" spans="1:14" ht="33">
      <c r="A42" s="48" t="s">
        <v>613</v>
      </c>
      <c r="B42" s="75">
        <v>200</v>
      </c>
      <c r="C42" s="107" t="s">
        <v>412</v>
      </c>
      <c r="D42" s="75" t="s">
        <v>454</v>
      </c>
      <c r="E42" s="107">
        <v>500</v>
      </c>
      <c r="F42" s="75">
        <v>745.3</v>
      </c>
      <c r="G42" s="75">
        <v>0</v>
      </c>
      <c r="H42" s="75">
        <v>745.3</v>
      </c>
      <c r="I42" s="75">
        <v>745.3</v>
      </c>
      <c r="J42" s="75">
        <v>0</v>
      </c>
      <c r="K42" s="75">
        <v>745.3</v>
      </c>
      <c r="L42" s="75">
        <v>745.3</v>
      </c>
      <c r="M42" s="75">
        <v>0</v>
      </c>
      <c r="N42" s="75">
        <v>745.3</v>
      </c>
    </row>
    <row r="43" spans="1:14" ht="33">
      <c r="A43" s="48" t="s">
        <v>374</v>
      </c>
      <c r="B43" s="75">
        <v>200</v>
      </c>
      <c r="C43" s="107" t="s">
        <v>413</v>
      </c>
      <c r="D43" s="97"/>
      <c r="E43" s="107"/>
      <c r="F43" s="97">
        <v>1300</v>
      </c>
      <c r="G43" s="97">
        <v>0</v>
      </c>
      <c r="H43" s="97">
        <v>1300</v>
      </c>
      <c r="I43" s="97">
        <v>0</v>
      </c>
      <c r="J43" s="97">
        <v>0</v>
      </c>
      <c r="K43" s="75">
        <v>0</v>
      </c>
      <c r="L43" s="97">
        <v>0</v>
      </c>
      <c r="M43" s="97">
        <v>0</v>
      </c>
      <c r="N43" s="97">
        <v>0</v>
      </c>
    </row>
    <row r="44" spans="1:14" ht="16.5">
      <c r="A44" s="48" t="s">
        <v>456</v>
      </c>
      <c r="B44" s="75">
        <v>200</v>
      </c>
      <c r="C44" s="107" t="s">
        <v>413</v>
      </c>
      <c r="D44" s="75" t="s">
        <v>457</v>
      </c>
      <c r="E44" s="107"/>
      <c r="F44" s="97">
        <v>1300</v>
      </c>
      <c r="G44" s="97">
        <v>0</v>
      </c>
      <c r="H44" s="97">
        <v>1300</v>
      </c>
      <c r="I44" s="97">
        <v>0</v>
      </c>
      <c r="J44" s="97">
        <v>0</v>
      </c>
      <c r="K44" s="75">
        <v>0</v>
      </c>
      <c r="L44" s="97">
        <v>0</v>
      </c>
      <c r="M44" s="97">
        <v>0</v>
      </c>
      <c r="N44" s="97">
        <v>0</v>
      </c>
    </row>
    <row r="45" spans="1:14" ht="33">
      <c r="A45" s="48" t="s">
        <v>458</v>
      </c>
      <c r="B45" s="75">
        <v>200</v>
      </c>
      <c r="C45" s="107" t="s">
        <v>413</v>
      </c>
      <c r="D45" s="75" t="s">
        <v>459</v>
      </c>
      <c r="E45" s="107"/>
      <c r="F45" s="97">
        <v>650</v>
      </c>
      <c r="G45" s="97">
        <v>0</v>
      </c>
      <c r="H45" s="97">
        <v>650</v>
      </c>
      <c r="I45" s="97">
        <v>0</v>
      </c>
      <c r="J45" s="97">
        <v>0</v>
      </c>
      <c r="K45" s="75">
        <v>0</v>
      </c>
      <c r="L45" s="97">
        <v>0</v>
      </c>
      <c r="M45" s="97">
        <v>0</v>
      </c>
      <c r="N45" s="97">
        <v>0</v>
      </c>
    </row>
    <row r="46" spans="1:14" ht="33">
      <c r="A46" s="48" t="s">
        <v>613</v>
      </c>
      <c r="B46" s="75">
        <v>200</v>
      </c>
      <c r="C46" s="107" t="s">
        <v>413</v>
      </c>
      <c r="D46" s="75" t="s">
        <v>459</v>
      </c>
      <c r="E46" s="107">
        <v>500</v>
      </c>
      <c r="F46" s="97">
        <v>650</v>
      </c>
      <c r="G46" s="97">
        <v>0</v>
      </c>
      <c r="H46" s="97">
        <v>650</v>
      </c>
      <c r="I46" s="97">
        <v>0</v>
      </c>
      <c r="J46" s="97">
        <v>0</v>
      </c>
      <c r="K46" s="75">
        <v>0</v>
      </c>
      <c r="L46" s="97">
        <v>0</v>
      </c>
      <c r="M46" s="97">
        <v>0</v>
      </c>
      <c r="N46" s="97">
        <v>0</v>
      </c>
    </row>
    <row r="47" spans="1:14" ht="33">
      <c r="A47" s="48" t="s">
        <v>460</v>
      </c>
      <c r="B47" s="75">
        <v>200</v>
      </c>
      <c r="C47" s="107" t="s">
        <v>413</v>
      </c>
      <c r="D47" s="75" t="s">
        <v>461</v>
      </c>
      <c r="E47" s="107"/>
      <c r="F47" s="97">
        <v>650</v>
      </c>
      <c r="G47" s="97">
        <v>0</v>
      </c>
      <c r="H47" s="97">
        <v>650</v>
      </c>
      <c r="I47" s="97">
        <v>0</v>
      </c>
      <c r="J47" s="97">
        <v>0</v>
      </c>
      <c r="K47" s="75">
        <v>0</v>
      </c>
      <c r="L47" s="97">
        <v>0</v>
      </c>
      <c r="M47" s="97">
        <v>0</v>
      </c>
      <c r="N47" s="97">
        <v>0</v>
      </c>
    </row>
    <row r="48" spans="1:14" ht="33">
      <c r="A48" s="48" t="s">
        <v>613</v>
      </c>
      <c r="B48" s="75">
        <v>200</v>
      </c>
      <c r="C48" s="107" t="s">
        <v>413</v>
      </c>
      <c r="D48" s="75" t="s">
        <v>461</v>
      </c>
      <c r="E48" s="107">
        <v>500</v>
      </c>
      <c r="F48" s="97">
        <v>650</v>
      </c>
      <c r="G48" s="97">
        <v>0</v>
      </c>
      <c r="H48" s="97">
        <v>650</v>
      </c>
      <c r="I48" s="97">
        <v>0</v>
      </c>
      <c r="J48" s="97">
        <v>0</v>
      </c>
      <c r="K48" s="75">
        <v>0</v>
      </c>
      <c r="L48" s="97">
        <v>0</v>
      </c>
      <c r="M48" s="97">
        <v>0</v>
      </c>
      <c r="N48" s="97">
        <v>0</v>
      </c>
    </row>
    <row r="49" spans="1:14" ht="16.5">
      <c r="A49" s="48" t="s">
        <v>376</v>
      </c>
      <c r="B49" s="75">
        <v>200</v>
      </c>
      <c r="C49" s="107" t="s">
        <v>415</v>
      </c>
      <c r="D49" s="75"/>
      <c r="E49" s="107"/>
      <c r="F49" s="97">
        <v>200</v>
      </c>
      <c r="G49" s="97"/>
      <c r="H49" s="97">
        <v>200</v>
      </c>
      <c r="I49" s="97">
        <v>200</v>
      </c>
      <c r="J49" s="97"/>
      <c r="K49" s="75">
        <v>200</v>
      </c>
      <c r="L49" s="97">
        <v>200</v>
      </c>
      <c r="M49" s="97"/>
      <c r="N49" s="97">
        <v>200</v>
      </c>
    </row>
    <row r="50" spans="1:14" ht="16.5">
      <c r="A50" s="48" t="s">
        <v>376</v>
      </c>
      <c r="B50" s="75">
        <v>200</v>
      </c>
      <c r="C50" s="107" t="s">
        <v>415</v>
      </c>
      <c r="D50" s="75" t="s">
        <v>466</v>
      </c>
      <c r="E50" s="107"/>
      <c r="F50" s="97">
        <v>200</v>
      </c>
      <c r="G50" s="97"/>
      <c r="H50" s="97">
        <v>200</v>
      </c>
      <c r="I50" s="97">
        <v>200</v>
      </c>
      <c r="J50" s="97"/>
      <c r="K50" s="75">
        <v>200</v>
      </c>
      <c r="L50" s="97">
        <v>200</v>
      </c>
      <c r="M50" s="97"/>
      <c r="N50" s="97">
        <v>200</v>
      </c>
    </row>
    <row r="51" spans="1:14" ht="16.5">
      <c r="A51" s="48" t="s">
        <v>467</v>
      </c>
      <c r="B51" s="75">
        <v>200</v>
      </c>
      <c r="C51" s="107" t="s">
        <v>415</v>
      </c>
      <c r="D51" s="75" t="s">
        <v>468</v>
      </c>
      <c r="E51" s="107"/>
      <c r="F51" s="97">
        <v>200</v>
      </c>
      <c r="G51" s="97"/>
      <c r="H51" s="97">
        <v>200</v>
      </c>
      <c r="I51" s="97">
        <v>200</v>
      </c>
      <c r="J51" s="97"/>
      <c r="K51" s="75">
        <v>200</v>
      </c>
      <c r="L51" s="97">
        <v>200</v>
      </c>
      <c r="M51" s="97"/>
      <c r="N51" s="97">
        <v>200</v>
      </c>
    </row>
    <row r="52" spans="1:14" ht="16.5">
      <c r="A52" s="48" t="s">
        <v>608</v>
      </c>
      <c r="B52" s="75">
        <v>200</v>
      </c>
      <c r="C52" s="107" t="s">
        <v>706</v>
      </c>
      <c r="D52" s="75" t="s">
        <v>468</v>
      </c>
      <c r="E52" s="107" t="s">
        <v>685</v>
      </c>
      <c r="F52" s="97">
        <v>200</v>
      </c>
      <c r="G52" s="97"/>
      <c r="H52" s="97">
        <v>200</v>
      </c>
      <c r="I52" s="97">
        <v>200</v>
      </c>
      <c r="J52" s="97"/>
      <c r="K52" s="75">
        <v>200</v>
      </c>
      <c r="L52" s="97">
        <v>200</v>
      </c>
      <c r="M52" s="97"/>
      <c r="N52" s="97">
        <v>200</v>
      </c>
    </row>
    <row r="53" spans="1:14" ht="16.5">
      <c r="A53" s="48" t="s">
        <v>377</v>
      </c>
      <c r="B53" s="75">
        <v>200</v>
      </c>
      <c r="C53" s="107" t="s">
        <v>416</v>
      </c>
      <c r="D53" s="75"/>
      <c r="E53" s="107"/>
      <c r="F53" s="75">
        <v>20857.1</v>
      </c>
      <c r="G53" s="75">
        <v>0</v>
      </c>
      <c r="H53" s="75">
        <v>20857.1</v>
      </c>
      <c r="I53" s="75">
        <v>20242.7</v>
      </c>
      <c r="J53" s="75">
        <v>0</v>
      </c>
      <c r="K53" s="75">
        <v>20242.7</v>
      </c>
      <c r="L53" s="75">
        <v>20019.7</v>
      </c>
      <c r="M53" s="75">
        <v>0</v>
      </c>
      <c r="N53" s="75">
        <v>20019.7</v>
      </c>
    </row>
    <row r="54" spans="1:14" ht="16.5">
      <c r="A54" s="48" t="s">
        <v>450</v>
      </c>
      <c r="B54" s="75">
        <v>200</v>
      </c>
      <c r="C54" s="107" t="s">
        <v>416</v>
      </c>
      <c r="D54" s="75" t="s">
        <v>451</v>
      </c>
      <c r="E54" s="107"/>
      <c r="F54" s="75">
        <v>20365.7</v>
      </c>
      <c r="G54" s="75">
        <v>0</v>
      </c>
      <c r="H54" s="75">
        <v>20365.7</v>
      </c>
      <c r="I54" s="75">
        <v>19718.7</v>
      </c>
      <c r="J54" s="75">
        <v>0</v>
      </c>
      <c r="K54" s="75">
        <v>19718.7</v>
      </c>
      <c r="L54" s="75">
        <v>19495.7</v>
      </c>
      <c r="M54" s="75">
        <v>0</v>
      </c>
      <c r="N54" s="75">
        <v>19495.7</v>
      </c>
    </row>
    <row r="55" spans="1:14" ht="33">
      <c r="A55" s="48" t="s">
        <v>613</v>
      </c>
      <c r="B55" s="75">
        <v>200</v>
      </c>
      <c r="C55" s="107" t="s">
        <v>416</v>
      </c>
      <c r="D55" s="75" t="s">
        <v>451</v>
      </c>
      <c r="E55" s="107">
        <v>500</v>
      </c>
      <c r="F55" s="75">
        <v>20365.7</v>
      </c>
      <c r="G55" s="75">
        <v>0</v>
      </c>
      <c r="H55" s="75">
        <v>20365.7</v>
      </c>
      <c r="I55" s="75">
        <v>19718.7</v>
      </c>
      <c r="J55" s="75">
        <v>0</v>
      </c>
      <c r="K55" s="75">
        <v>19718.7</v>
      </c>
      <c r="L55" s="75">
        <v>19495.7</v>
      </c>
      <c r="M55" s="75">
        <v>0</v>
      </c>
      <c r="N55" s="75">
        <v>19495.7</v>
      </c>
    </row>
    <row r="56" spans="1:14" ht="49.5">
      <c r="A56" s="48" t="s">
        <v>562</v>
      </c>
      <c r="B56" s="75">
        <v>200</v>
      </c>
      <c r="C56" s="107" t="s">
        <v>416</v>
      </c>
      <c r="D56" s="75" t="s">
        <v>452</v>
      </c>
      <c r="E56" s="107"/>
      <c r="F56" s="75">
        <v>245.7</v>
      </c>
      <c r="G56" s="75">
        <v>0</v>
      </c>
      <c r="H56" s="75">
        <v>245.7</v>
      </c>
      <c r="I56" s="75">
        <v>262</v>
      </c>
      <c r="J56" s="75">
        <v>0</v>
      </c>
      <c r="K56" s="75">
        <v>262</v>
      </c>
      <c r="L56" s="75">
        <v>262</v>
      </c>
      <c r="M56" s="75">
        <v>0</v>
      </c>
      <c r="N56" s="75">
        <v>262</v>
      </c>
    </row>
    <row r="57" spans="1:14" ht="33">
      <c r="A57" s="48" t="s">
        <v>613</v>
      </c>
      <c r="B57" s="75">
        <v>200</v>
      </c>
      <c r="C57" s="107" t="s">
        <v>416</v>
      </c>
      <c r="D57" s="75" t="s">
        <v>452</v>
      </c>
      <c r="E57" s="107">
        <v>500</v>
      </c>
      <c r="F57" s="75">
        <v>245.7</v>
      </c>
      <c r="G57" s="75">
        <v>0</v>
      </c>
      <c r="H57" s="75">
        <v>245.7</v>
      </c>
      <c r="I57" s="75">
        <v>262</v>
      </c>
      <c r="J57" s="75">
        <v>0</v>
      </c>
      <c r="K57" s="75">
        <v>262</v>
      </c>
      <c r="L57" s="75">
        <v>262</v>
      </c>
      <c r="M57" s="75">
        <v>0</v>
      </c>
      <c r="N57" s="75">
        <v>262</v>
      </c>
    </row>
    <row r="58" spans="1:14" ht="66">
      <c r="A58" s="48" t="s">
        <v>563</v>
      </c>
      <c r="B58" s="75">
        <v>200</v>
      </c>
      <c r="C58" s="107" t="s">
        <v>416</v>
      </c>
      <c r="D58" s="75" t="s">
        <v>453</v>
      </c>
      <c r="E58" s="107"/>
      <c r="F58" s="75">
        <v>245.7</v>
      </c>
      <c r="G58" s="75">
        <v>0</v>
      </c>
      <c r="H58" s="75">
        <v>245.7</v>
      </c>
      <c r="I58" s="75">
        <v>262</v>
      </c>
      <c r="J58" s="75">
        <v>0</v>
      </c>
      <c r="K58" s="75">
        <v>262</v>
      </c>
      <c r="L58" s="75">
        <v>262</v>
      </c>
      <c r="M58" s="75">
        <v>0</v>
      </c>
      <c r="N58" s="75">
        <v>262</v>
      </c>
    </row>
    <row r="59" spans="1:14" ht="33">
      <c r="A59" s="48" t="s">
        <v>613</v>
      </c>
      <c r="B59" s="75">
        <v>200</v>
      </c>
      <c r="C59" s="107" t="s">
        <v>416</v>
      </c>
      <c r="D59" s="75"/>
      <c r="E59" s="107">
        <v>500</v>
      </c>
      <c r="F59" s="75">
        <v>245.7</v>
      </c>
      <c r="G59" s="75"/>
      <c r="H59" s="75">
        <v>245.7</v>
      </c>
      <c r="I59" s="75">
        <v>262</v>
      </c>
      <c r="J59" s="75"/>
      <c r="K59" s="75">
        <v>262</v>
      </c>
      <c r="L59" s="75">
        <v>262</v>
      </c>
      <c r="M59" s="75"/>
      <c r="N59" s="75">
        <v>262</v>
      </c>
    </row>
    <row r="60" spans="1:14" ht="33">
      <c r="A60" s="48" t="s">
        <v>476</v>
      </c>
      <c r="B60" s="75">
        <v>200</v>
      </c>
      <c r="C60" s="107" t="s">
        <v>419</v>
      </c>
      <c r="D60" s="75">
        <v>2199500</v>
      </c>
      <c r="E60" s="107"/>
      <c r="F60" s="97">
        <v>1140</v>
      </c>
      <c r="G60" s="97">
        <v>0</v>
      </c>
      <c r="H60" s="75">
        <v>1140</v>
      </c>
      <c r="I60" s="97">
        <v>1140</v>
      </c>
      <c r="J60" s="97"/>
      <c r="K60" s="75">
        <v>1140</v>
      </c>
      <c r="L60" s="97">
        <v>1140</v>
      </c>
      <c r="M60" s="97"/>
      <c r="N60" s="75">
        <v>1140</v>
      </c>
    </row>
    <row r="61" spans="1:14" ht="33">
      <c r="A61" s="48" t="s">
        <v>613</v>
      </c>
      <c r="B61" s="75">
        <v>200</v>
      </c>
      <c r="C61" s="107" t="s">
        <v>419</v>
      </c>
      <c r="D61" s="75">
        <v>2199500</v>
      </c>
      <c r="E61" s="107">
        <v>500</v>
      </c>
      <c r="F61" s="97">
        <v>1140</v>
      </c>
      <c r="G61" s="97">
        <v>0</v>
      </c>
      <c r="H61" s="75">
        <v>1140</v>
      </c>
      <c r="I61" s="97">
        <v>1140</v>
      </c>
      <c r="J61" s="97"/>
      <c r="K61" s="75">
        <v>1140</v>
      </c>
      <c r="L61" s="97">
        <v>1140</v>
      </c>
      <c r="M61" s="97"/>
      <c r="N61" s="75">
        <v>1140</v>
      </c>
    </row>
    <row r="62" spans="1:14" ht="16.5">
      <c r="A62" s="48" t="s">
        <v>381</v>
      </c>
      <c r="B62" s="75">
        <v>200</v>
      </c>
      <c r="C62" s="107" t="s">
        <v>420</v>
      </c>
      <c r="D62" s="75"/>
      <c r="E62" s="107"/>
      <c r="F62" s="75">
        <v>1832.9</v>
      </c>
      <c r="G62" s="75">
        <v>0</v>
      </c>
      <c r="H62" s="75">
        <v>1832.9</v>
      </c>
      <c r="I62" s="75">
        <v>955.6</v>
      </c>
      <c r="J62" s="75">
        <v>0</v>
      </c>
      <c r="K62" s="75">
        <v>955.6</v>
      </c>
      <c r="L62" s="75">
        <v>100</v>
      </c>
      <c r="M62" s="75">
        <v>0</v>
      </c>
      <c r="N62" s="75">
        <v>100</v>
      </c>
    </row>
    <row r="63" spans="1:14" ht="33">
      <c r="A63" s="48" t="s">
        <v>724</v>
      </c>
      <c r="B63" s="75">
        <v>200</v>
      </c>
      <c r="C63" s="107" t="s">
        <v>725</v>
      </c>
      <c r="D63" s="75"/>
      <c r="E63" s="107"/>
      <c r="F63" s="75">
        <v>1832.9</v>
      </c>
      <c r="G63" s="75">
        <v>0</v>
      </c>
      <c r="H63" s="75">
        <v>1832.9</v>
      </c>
      <c r="I63" s="75">
        <v>955.6</v>
      </c>
      <c r="J63" s="75">
        <v>0</v>
      </c>
      <c r="K63" s="75">
        <v>955.6</v>
      </c>
      <c r="L63" s="75">
        <v>100</v>
      </c>
      <c r="M63" s="75">
        <v>0</v>
      </c>
      <c r="N63" s="75">
        <v>100</v>
      </c>
    </row>
    <row r="64" spans="1:14" ht="148.5">
      <c r="A64" s="48" t="s">
        <v>474</v>
      </c>
      <c r="B64" s="75"/>
      <c r="C64" s="107" t="s">
        <v>725</v>
      </c>
      <c r="D64" s="75" t="s">
        <v>473</v>
      </c>
      <c r="E64" s="107"/>
      <c r="F64" s="75">
        <v>180</v>
      </c>
      <c r="G64" s="75">
        <v>0</v>
      </c>
      <c r="H64" s="75">
        <v>180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</row>
    <row r="65" spans="1:14" ht="33">
      <c r="A65" s="48" t="s">
        <v>613</v>
      </c>
      <c r="B65" s="75"/>
      <c r="C65" s="107" t="s">
        <v>725</v>
      </c>
      <c r="D65" s="75" t="s">
        <v>473</v>
      </c>
      <c r="E65" s="107">
        <v>500</v>
      </c>
      <c r="F65" s="75">
        <v>180</v>
      </c>
      <c r="G65" s="75">
        <v>0</v>
      </c>
      <c r="H65" s="75">
        <v>180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</row>
    <row r="66" spans="1:14" ht="33">
      <c r="A66" s="48" t="s">
        <v>480</v>
      </c>
      <c r="B66" s="75">
        <v>200</v>
      </c>
      <c r="C66" s="107" t="s">
        <v>725</v>
      </c>
      <c r="D66" s="75" t="s">
        <v>481</v>
      </c>
      <c r="E66" s="107"/>
      <c r="F66" s="75">
        <v>100</v>
      </c>
      <c r="G66" s="75">
        <v>0</v>
      </c>
      <c r="H66" s="75">
        <v>100</v>
      </c>
      <c r="I66" s="75">
        <v>100</v>
      </c>
      <c r="J66" s="75">
        <v>0</v>
      </c>
      <c r="K66" s="75">
        <v>100</v>
      </c>
      <c r="L66" s="75">
        <v>100</v>
      </c>
      <c r="M66" s="75">
        <v>0</v>
      </c>
      <c r="N66" s="75">
        <v>100</v>
      </c>
    </row>
    <row r="67" spans="1:14" ht="33">
      <c r="A67" s="48" t="s">
        <v>613</v>
      </c>
      <c r="B67" s="75">
        <v>200</v>
      </c>
      <c r="C67" s="107" t="s">
        <v>725</v>
      </c>
      <c r="D67" s="75" t="s">
        <v>481</v>
      </c>
      <c r="E67" s="107">
        <v>500</v>
      </c>
      <c r="F67" s="75">
        <v>100</v>
      </c>
      <c r="G67" s="75">
        <v>0</v>
      </c>
      <c r="H67" s="75">
        <v>100</v>
      </c>
      <c r="I67" s="75">
        <v>100</v>
      </c>
      <c r="J67" s="75">
        <v>0</v>
      </c>
      <c r="K67" s="75">
        <v>100</v>
      </c>
      <c r="L67" s="75">
        <v>100</v>
      </c>
      <c r="M67" s="75">
        <v>0</v>
      </c>
      <c r="N67" s="75">
        <v>100</v>
      </c>
    </row>
    <row r="68" spans="1:14" ht="49.5">
      <c r="A68" s="48" t="s">
        <v>549</v>
      </c>
      <c r="B68" s="75">
        <v>200</v>
      </c>
      <c r="C68" s="107" t="s">
        <v>725</v>
      </c>
      <c r="D68" s="75" t="s">
        <v>550</v>
      </c>
      <c r="E68" s="107"/>
      <c r="F68" s="75">
        <v>52.9</v>
      </c>
      <c r="G68" s="75">
        <v>0</v>
      </c>
      <c r="H68" s="75">
        <v>52.9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</row>
    <row r="69" spans="1:14" ht="33">
      <c r="A69" s="48" t="s">
        <v>613</v>
      </c>
      <c r="B69" s="75">
        <v>200</v>
      </c>
      <c r="C69" s="107" t="s">
        <v>725</v>
      </c>
      <c r="D69" s="75" t="s">
        <v>550</v>
      </c>
      <c r="E69" s="107">
        <v>500</v>
      </c>
      <c r="F69" s="75">
        <v>52.9</v>
      </c>
      <c r="G69" s="75">
        <v>0</v>
      </c>
      <c r="H69" s="75">
        <v>52.9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</row>
    <row r="70" spans="1:14" ht="49.5">
      <c r="A70" s="48" t="s">
        <v>597</v>
      </c>
      <c r="B70" s="75">
        <v>200</v>
      </c>
      <c r="C70" s="107" t="s">
        <v>725</v>
      </c>
      <c r="D70" s="75" t="s">
        <v>558</v>
      </c>
      <c r="E70" s="107"/>
      <c r="F70" s="75">
        <v>1000</v>
      </c>
      <c r="G70" s="75">
        <v>0</v>
      </c>
      <c r="H70" s="75">
        <v>1000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</row>
    <row r="71" spans="1:14" ht="33">
      <c r="A71" s="48" t="s">
        <v>613</v>
      </c>
      <c r="B71" s="75">
        <v>200</v>
      </c>
      <c r="C71" s="107" t="s">
        <v>725</v>
      </c>
      <c r="D71" s="75" t="s">
        <v>558</v>
      </c>
      <c r="E71" s="107">
        <v>500</v>
      </c>
      <c r="F71" s="75">
        <v>1000</v>
      </c>
      <c r="G71" s="75">
        <v>0</v>
      </c>
      <c r="H71" s="75">
        <v>1000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</row>
    <row r="72" spans="1:14" ht="66">
      <c r="A72" s="48" t="s">
        <v>598</v>
      </c>
      <c r="B72" s="75">
        <v>200</v>
      </c>
      <c r="C72" s="107" t="s">
        <v>725</v>
      </c>
      <c r="D72" s="75" t="s">
        <v>559</v>
      </c>
      <c r="E72" s="107"/>
      <c r="F72" s="75">
        <v>500</v>
      </c>
      <c r="G72" s="75">
        <v>0</v>
      </c>
      <c r="H72" s="75">
        <v>500</v>
      </c>
      <c r="I72" s="75"/>
      <c r="J72" s="75"/>
      <c r="K72" s="75"/>
      <c r="L72" s="75"/>
      <c r="M72" s="75"/>
      <c r="N72" s="75"/>
    </row>
    <row r="73" spans="1:14" ht="33">
      <c r="A73" s="48" t="s">
        <v>613</v>
      </c>
      <c r="B73" s="75">
        <v>200</v>
      </c>
      <c r="C73" s="107" t="s">
        <v>725</v>
      </c>
      <c r="D73" s="75" t="s">
        <v>559</v>
      </c>
      <c r="E73" s="107">
        <v>500</v>
      </c>
      <c r="F73" s="75">
        <v>500</v>
      </c>
      <c r="G73" s="75">
        <v>0</v>
      </c>
      <c r="H73" s="75">
        <v>500</v>
      </c>
      <c r="I73" s="75"/>
      <c r="J73" s="75"/>
      <c r="K73" s="75"/>
      <c r="L73" s="75"/>
      <c r="M73" s="75"/>
      <c r="N73" s="75"/>
    </row>
    <row r="74" spans="1:14" ht="16.5">
      <c r="A74" s="48" t="s">
        <v>386</v>
      </c>
      <c r="B74" s="75">
        <v>200</v>
      </c>
      <c r="C74" s="107" t="s">
        <v>423</v>
      </c>
      <c r="D74" s="75"/>
      <c r="E74" s="107"/>
      <c r="F74" s="75">
        <v>25895.416</v>
      </c>
      <c r="G74" s="75">
        <v>0</v>
      </c>
      <c r="H74" s="75">
        <v>25895.416</v>
      </c>
      <c r="I74" s="75">
        <v>20188.7</v>
      </c>
      <c r="J74" s="75">
        <v>0</v>
      </c>
      <c r="K74" s="75">
        <v>20188.7</v>
      </c>
      <c r="L74" s="75">
        <v>0</v>
      </c>
      <c r="M74" s="75">
        <v>0</v>
      </c>
      <c r="N74" s="75">
        <v>0</v>
      </c>
    </row>
    <row r="75" spans="1:14" ht="16.5">
      <c r="A75" s="48" t="s">
        <v>387</v>
      </c>
      <c r="B75" s="75">
        <v>200</v>
      </c>
      <c r="C75" s="107" t="s">
        <v>424</v>
      </c>
      <c r="D75" s="75"/>
      <c r="E75" s="107"/>
      <c r="F75" s="75">
        <v>23188.7</v>
      </c>
      <c r="G75" s="75"/>
      <c r="H75" s="75">
        <v>23188.7</v>
      </c>
      <c r="I75" s="75">
        <v>20188.7</v>
      </c>
      <c r="J75" s="75"/>
      <c r="K75" s="75">
        <v>20188.7</v>
      </c>
      <c r="L75" s="75">
        <v>0</v>
      </c>
      <c r="M75" s="75"/>
      <c r="N75" s="75">
        <v>0</v>
      </c>
    </row>
    <row r="76" spans="1:14" ht="33">
      <c r="A76" s="48" t="s">
        <v>622</v>
      </c>
      <c r="B76" s="75">
        <v>200</v>
      </c>
      <c r="C76" s="107" t="s">
        <v>424</v>
      </c>
      <c r="D76" s="75"/>
      <c r="E76" s="107"/>
      <c r="F76" s="75">
        <v>23188.7</v>
      </c>
      <c r="G76" s="75">
        <v>0</v>
      </c>
      <c r="H76" s="75">
        <v>23188.7</v>
      </c>
      <c r="I76" s="75">
        <v>20188.7</v>
      </c>
      <c r="J76" s="75">
        <v>0</v>
      </c>
      <c r="K76" s="75">
        <v>20188.7</v>
      </c>
      <c r="L76" s="75">
        <v>0</v>
      </c>
      <c r="M76" s="75">
        <v>0</v>
      </c>
      <c r="N76" s="75">
        <v>0</v>
      </c>
    </row>
    <row r="77" spans="1:14" ht="148.5">
      <c r="A77" s="48" t="s">
        <v>567</v>
      </c>
      <c r="B77" s="75">
        <v>200</v>
      </c>
      <c r="C77" s="107" t="s">
        <v>424</v>
      </c>
      <c r="D77" s="75">
        <v>980202</v>
      </c>
      <c r="E77" s="107"/>
      <c r="F77" s="75">
        <v>3000</v>
      </c>
      <c r="G77" s="75">
        <v>0</v>
      </c>
      <c r="H77" s="75">
        <v>3000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</row>
    <row r="78" spans="1:14" ht="33">
      <c r="A78" s="48" t="s">
        <v>613</v>
      </c>
      <c r="B78" s="75">
        <v>200</v>
      </c>
      <c r="C78" s="107" t="s">
        <v>424</v>
      </c>
      <c r="D78" s="75">
        <v>980202</v>
      </c>
      <c r="E78" s="107">
        <v>500</v>
      </c>
      <c r="F78" s="75">
        <v>3000</v>
      </c>
      <c r="G78" s="75">
        <v>0</v>
      </c>
      <c r="H78" s="75">
        <v>3000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</row>
    <row r="79" spans="1:14" ht="99">
      <c r="A79" s="48" t="s">
        <v>566</v>
      </c>
      <c r="B79" s="75">
        <v>200</v>
      </c>
      <c r="C79" s="107" t="s">
        <v>424</v>
      </c>
      <c r="D79" s="75">
        <v>980101</v>
      </c>
      <c r="E79" s="107"/>
      <c r="F79" s="75">
        <v>20188.7</v>
      </c>
      <c r="G79" s="75">
        <v>0</v>
      </c>
      <c r="H79" s="75">
        <v>20188.7</v>
      </c>
      <c r="I79" s="75">
        <v>20188.7</v>
      </c>
      <c r="J79" s="75">
        <v>0</v>
      </c>
      <c r="K79" s="75">
        <v>20188.7</v>
      </c>
      <c r="L79" s="75">
        <v>0</v>
      </c>
      <c r="M79" s="75">
        <v>0</v>
      </c>
      <c r="N79" s="75">
        <v>0</v>
      </c>
    </row>
    <row r="80" spans="1:14" ht="16.5">
      <c r="A80" s="48" t="s">
        <v>608</v>
      </c>
      <c r="B80" s="75">
        <v>200</v>
      </c>
      <c r="C80" s="107" t="s">
        <v>424</v>
      </c>
      <c r="D80" s="75">
        <v>980101</v>
      </c>
      <c r="E80" s="107" t="s">
        <v>685</v>
      </c>
      <c r="F80" s="75">
        <v>20188.7</v>
      </c>
      <c r="G80" s="75">
        <v>0</v>
      </c>
      <c r="H80" s="75">
        <v>20188.7</v>
      </c>
      <c r="I80" s="75">
        <v>20188.7</v>
      </c>
      <c r="J80" s="75">
        <v>0</v>
      </c>
      <c r="K80" s="75">
        <v>20188.7</v>
      </c>
      <c r="L80" s="75">
        <v>0</v>
      </c>
      <c r="M80" s="75">
        <v>0</v>
      </c>
      <c r="N80" s="75">
        <v>0</v>
      </c>
    </row>
    <row r="81" spans="1:14" ht="16.5">
      <c r="A81" s="48" t="s">
        <v>388</v>
      </c>
      <c r="B81" s="75">
        <v>200</v>
      </c>
      <c r="C81" s="107" t="s">
        <v>653</v>
      </c>
      <c r="D81" s="75"/>
      <c r="E81" s="107"/>
      <c r="F81" s="75">
        <v>2706.716</v>
      </c>
      <c r="G81" s="75"/>
      <c r="H81" s="75">
        <v>2706.716</v>
      </c>
      <c r="I81" s="75"/>
      <c r="J81" s="75"/>
      <c r="K81" s="75">
        <v>0</v>
      </c>
      <c r="L81" s="75"/>
      <c r="M81" s="75"/>
      <c r="N81" s="75">
        <v>0</v>
      </c>
    </row>
    <row r="82" spans="1:14" ht="33">
      <c r="A82" s="48" t="s">
        <v>654</v>
      </c>
      <c r="B82" s="75">
        <v>200</v>
      </c>
      <c r="C82" s="107" t="s">
        <v>653</v>
      </c>
      <c r="D82" s="75" t="s">
        <v>655</v>
      </c>
      <c r="E82" s="107"/>
      <c r="F82" s="75">
        <v>2706.716</v>
      </c>
      <c r="G82" s="75">
        <v>0</v>
      </c>
      <c r="H82" s="75">
        <v>2706.716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</row>
    <row r="83" spans="1:14" ht="99">
      <c r="A83" s="48" t="s">
        <v>610</v>
      </c>
      <c r="B83" s="75">
        <v>200</v>
      </c>
      <c r="C83" s="107" t="s">
        <v>653</v>
      </c>
      <c r="D83" s="75" t="s">
        <v>655</v>
      </c>
      <c r="E83" s="107" t="s">
        <v>687</v>
      </c>
      <c r="F83" s="75">
        <v>2706.716</v>
      </c>
      <c r="G83" s="75">
        <v>0</v>
      </c>
      <c r="H83" s="75">
        <v>2706.716</v>
      </c>
      <c r="I83" s="75">
        <v>0</v>
      </c>
      <c r="J83" s="75">
        <v>0</v>
      </c>
      <c r="K83" s="75">
        <v>0</v>
      </c>
      <c r="L83" s="75">
        <v>0</v>
      </c>
      <c r="M83" s="75">
        <v>0</v>
      </c>
      <c r="N83" s="75">
        <v>0</v>
      </c>
    </row>
    <row r="84" spans="1:14" ht="16.5">
      <c r="A84" s="48" t="s">
        <v>390</v>
      </c>
      <c r="B84" s="75">
        <v>200</v>
      </c>
      <c r="C84" s="107" t="s">
        <v>690</v>
      </c>
      <c r="D84" s="75"/>
      <c r="E84" s="107"/>
      <c r="F84" s="75">
        <v>16000</v>
      </c>
      <c r="G84" s="75">
        <v>0</v>
      </c>
      <c r="H84" s="75">
        <v>16000</v>
      </c>
      <c r="I84" s="75">
        <v>5000</v>
      </c>
      <c r="J84" s="75">
        <v>0</v>
      </c>
      <c r="K84" s="75">
        <v>5000</v>
      </c>
      <c r="L84" s="75">
        <v>15000</v>
      </c>
      <c r="M84" s="75">
        <v>0</v>
      </c>
      <c r="N84" s="75">
        <v>15000</v>
      </c>
    </row>
    <row r="85" spans="1:14" ht="16.5">
      <c r="A85" s="48" t="s">
        <v>392</v>
      </c>
      <c r="B85" s="75">
        <v>200</v>
      </c>
      <c r="C85" s="107" t="s">
        <v>691</v>
      </c>
      <c r="D85" s="75"/>
      <c r="E85" s="107"/>
      <c r="F85" s="75">
        <v>16000</v>
      </c>
      <c r="G85" s="75">
        <v>0</v>
      </c>
      <c r="H85" s="75">
        <v>16000</v>
      </c>
      <c r="I85" s="75">
        <v>5000</v>
      </c>
      <c r="J85" s="75">
        <v>0</v>
      </c>
      <c r="K85" s="75">
        <v>5000</v>
      </c>
      <c r="L85" s="75">
        <v>15000</v>
      </c>
      <c r="M85" s="75">
        <v>0</v>
      </c>
      <c r="N85" s="75">
        <v>15000</v>
      </c>
    </row>
    <row r="86" spans="1:14" ht="82.5">
      <c r="A86" s="48" t="s">
        <v>547</v>
      </c>
      <c r="B86" s="75">
        <v>200</v>
      </c>
      <c r="C86" s="107" t="s">
        <v>691</v>
      </c>
      <c r="D86" s="75" t="s">
        <v>548</v>
      </c>
      <c r="E86" s="107"/>
      <c r="F86" s="75">
        <v>16000</v>
      </c>
      <c r="G86" s="75"/>
      <c r="H86" s="75">
        <v>16000</v>
      </c>
      <c r="I86" s="75">
        <v>5000</v>
      </c>
      <c r="J86" s="75"/>
      <c r="K86" s="75">
        <v>5000</v>
      </c>
      <c r="L86" s="75">
        <v>15000</v>
      </c>
      <c r="M86" s="75"/>
      <c r="N86" s="75">
        <v>15000</v>
      </c>
    </row>
    <row r="87" spans="1:14" ht="33">
      <c r="A87" s="48" t="s">
        <v>500</v>
      </c>
      <c r="B87" s="75">
        <v>200</v>
      </c>
      <c r="C87" s="107" t="s">
        <v>691</v>
      </c>
      <c r="D87" s="75" t="s">
        <v>548</v>
      </c>
      <c r="E87" s="107" t="s">
        <v>744</v>
      </c>
      <c r="F87" s="75">
        <v>16000</v>
      </c>
      <c r="G87" s="75"/>
      <c r="H87" s="75">
        <v>16000</v>
      </c>
      <c r="I87" s="75">
        <v>5000</v>
      </c>
      <c r="J87" s="75"/>
      <c r="K87" s="75">
        <v>5000</v>
      </c>
      <c r="L87" s="75">
        <v>15000</v>
      </c>
      <c r="M87" s="75"/>
      <c r="N87" s="75">
        <v>15000</v>
      </c>
    </row>
    <row r="88" spans="1:14" ht="16.5">
      <c r="A88" s="48" t="s">
        <v>399</v>
      </c>
      <c r="B88" s="75">
        <v>200</v>
      </c>
      <c r="C88" s="107">
        <v>1000</v>
      </c>
      <c r="D88" s="75"/>
      <c r="E88" s="107"/>
      <c r="F88" s="75">
        <v>16500.831</v>
      </c>
      <c r="G88" s="75">
        <v>0</v>
      </c>
      <c r="H88" s="75">
        <v>16500.831</v>
      </c>
      <c r="I88" s="75">
        <v>64723</v>
      </c>
      <c r="J88" s="75">
        <v>0</v>
      </c>
      <c r="K88" s="75">
        <v>64723</v>
      </c>
      <c r="L88" s="75">
        <v>28917.4</v>
      </c>
      <c r="M88" s="75">
        <v>0</v>
      </c>
      <c r="N88" s="75">
        <v>28917.4</v>
      </c>
    </row>
    <row r="89" spans="1:14" ht="49.5">
      <c r="A89" s="48" t="s">
        <v>517</v>
      </c>
      <c r="B89" s="75">
        <v>200</v>
      </c>
      <c r="C89" s="107">
        <v>1001</v>
      </c>
      <c r="D89" s="75">
        <v>4900000</v>
      </c>
      <c r="E89" s="107"/>
      <c r="F89" s="75">
        <v>1140</v>
      </c>
      <c r="G89" s="75">
        <v>0</v>
      </c>
      <c r="H89" s="75">
        <v>1140</v>
      </c>
      <c r="I89" s="75">
        <v>1140</v>
      </c>
      <c r="J89" s="75">
        <v>0</v>
      </c>
      <c r="K89" s="75">
        <v>1140</v>
      </c>
      <c r="L89" s="75">
        <v>1140</v>
      </c>
      <c r="M89" s="75">
        <v>0</v>
      </c>
      <c r="N89" s="75">
        <v>1140</v>
      </c>
    </row>
    <row r="90" spans="1:14" ht="16.5">
      <c r="A90" s="48" t="s">
        <v>518</v>
      </c>
      <c r="B90" s="75">
        <v>200</v>
      </c>
      <c r="C90" s="107">
        <v>1001</v>
      </c>
      <c r="D90" s="75">
        <v>4900000</v>
      </c>
      <c r="E90" s="107" t="s">
        <v>680</v>
      </c>
      <c r="F90" s="75">
        <v>1140</v>
      </c>
      <c r="G90" s="75">
        <v>0</v>
      </c>
      <c r="H90" s="75">
        <v>1140</v>
      </c>
      <c r="I90" s="75">
        <v>1140</v>
      </c>
      <c r="J90" s="75">
        <v>0</v>
      </c>
      <c r="K90" s="75">
        <v>1140</v>
      </c>
      <c r="L90" s="75">
        <v>1140</v>
      </c>
      <c r="M90" s="75">
        <v>0</v>
      </c>
      <c r="N90" s="75">
        <v>1140</v>
      </c>
    </row>
    <row r="91" spans="1:14" ht="16.5">
      <c r="A91" s="48" t="s">
        <v>401</v>
      </c>
      <c r="B91" s="75">
        <v>200</v>
      </c>
      <c r="C91" s="107">
        <v>1003</v>
      </c>
      <c r="D91" s="75"/>
      <c r="E91" s="107"/>
      <c r="F91" s="75">
        <v>15360.830999999998</v>
      </c>
      <c r="G91" s="75">
        <v>0</v>
      </c>
      <c r="H91" s="75">
        <v>15360.830999999998</v>
      </c>
      <c r="I91" s="75">
        <v>63583</v>
      </c>
      <c r="J91" s="75">
        <v>0</v>
      </c>
      <c r="K91" s="75">
        <v>63583</v>
      </c>
      <c r="L91" s="75">
        <v>27777.4</v>
      </c>
      <c r="M91" s="75">
        <v>0</v>
      </c>
      <c r="N91" s="75">
        <v>27777.4</v>
      </c>
    </row>
    <row r="92" spans="1:14" ht="49.5">
      <c r="A92" s="48" t="s">
        <v>555</v>
      </c>
      <c r="B92" s="75">
        <v>200</v>
      </c>
      <c r="C92" s="107">
        <v>1003</v>
      </c>
      <c r="D92" s="75">
        <v>7950200</v>
      </c>
      <c r="E92" s="107"/>
      <c r="F92" s="97">
        <v>2804.979</v>
      </c>
      <c r="G92" s="97">
        <v>0</v>
      </c>
      <c r="H92" s="75">
        <v>2804.979</v>
      </c>
      <c r="I92" s="97">
        <v>2000</v>
      </c>
      <c r="J92" s="97">
        <v>0</v>
      </c>
      <c r="K92" s="75">
        <v>2000</v>
      </c>
      <c r="L92" s="97">
        <v>2000</v>
      </c>
      <c r="M92" s="97">
        <v>0</v>
      </c>
      <c r="N92" s="75">
        <v>2000</v>
      </c>
    </row>
    <row r="93" spans="1:14" ht="33">
      <c r="A93" s="48" t="s">
        <v>613</v>
      </c>
      <c r="B93" s="75">
        <v>200</v>
      </c>
      <c r="C93" s="107">
        <v>1003</v>
      </c>
      <c r="D93" s="75">
        <v>7950200</v>
      </c>
      <c r="E93" s="108">
        <v>500</v>
      </c>
      <c r="F93" s="97">
        <v>2804.979</v>
      </c>
      <c r="G93" s="97">
        <v>0</v>
      </c>
      <c r="H93" s="75">
        <v>2804.979</v>
      </c>
      <c r="I93" s="97">
        <v>2000</v>
      </c>
      <c r="J93" s="97">
        <v>0</v>
      </c>
      <c r="K93" s="75">
        <v>2000</v>
      </c>
      <c r="L93" s="97">
        <v>2000</v>
      </c>
      <c r="M93" s="97">
        <v>0</v>
      </c>
      <c r="N93" s="75">
        <v>2000</v>
      </c>
    </row>
    <row r="94" spans="1:14" ht="33">
      <c r="A94" s="48" t="s">
        <v>568</v>
      </c>
      <c r="B94" s="75">
        <v>200</v>
      </c>
      <c r="C94" s="107">
        <v>1003</v>
      </c>
      <c r="D94" s="97" t="s">
        <v>469</v>
      </c>
      <c r="E94" s="108"/>
      <c r="F94" s="97">
        <v>4926.195</v>
      </c>
      <c r="G94" s="97">
        <v>0</v>
      </c>
      <c r="H94" s="97">
        <v>4926.195</v>
      </c>
      <c r="I94" s="97">
        <v>61583</v>
      </c>
      <c r="J94" s="97">
        <v>0</v>
      </c>
      <c r="K94" s="75">
        <v>61583</v>
      </c>
      <c r="L94" s="97">
        <v>25777.4</v>
      </c>
      <c r="M94" s="97">
        <v>0</v>
      </c>
      <c r="N94" s="97">
        <v>25777.4</v>
      </c>
    </row>
    <row r="95" spans="1:14" ht="66">
      <c r="A95" s="48" t="s">
        <v>656</v>
      </c>
      <c r="B95" s="75">
        <v>200</v>
      </c>
      <c r="C95" s="107">
        <v>1003</v>
      </c>
      <c r="D95" s="97" t="s">
        <v>469</v>
      </c>
      <c r="E95" s="108" t="s">
        <v>703</v>
      </c>
      <c r="F95" s="97">
        <v>4926.195</v>
      </c>
      <c r="G95" s="97"/>
      <c r="H95" s="75">
        <v>4926.195</v>
      </c>
      <c r="I95" s="97">
        <v>61583</v>
      </c>
      <c r="J95" s="97"/>
      <c r="K95" s="75">
        <v>61583</v>
      </c>
      <c r="L95" s="97">
        <v>25777.4</v>
      </c>
      <c r="M95" s="97"/>
      <c r="N95" s="75">
        <v>25777.4</v>
      </c>
    </row>
    <row r="96" spans="1:14" ht="16.5" hidden="1">
      <c r="A96" s="48"/>
      <c r="B96" s="75"/>
      <c r="C96" s="107"/>
      <c r="D96" s="97"/>
      <c r="E96" s="108"/>
      <c r="F96" s="97"/>
      <c r="G96" s="97"/>
      <c r="H96" s="75"/>
      <c r="I96" s="97"/>
      <c r="J96" s="97"/>
      <c r="K96" s="75"/>
      <c r="L96" s="97"/>
      <c r="M96" s="97"/>
      <c r="N96" s="75"/>
    </row>
    <row r="97" spans="1:14" ht="33">
      <c r="A97" s="48" t="s">
        <v>470</v>
      </c>
      <c r="B97" s="75">
        <v>200</v>
      </c>
      <c r="C97" s="107">
        <v>1003</v>
      </c>
      <c r="D97" s="97" t="s">
        <v>471</v>
      </c>
      <c r="E97" s="108"/>
      <c r="F97" s="97">
        <v>322.413</v>
      </c>
      <c r="G97" s="97"/>
      <c r="H97" s="75">
        <v>322.413</v>
      </c>
      <c r="I97" s="97">
        <v>0</v>
      </c>
      <c r="J97" s="97"/>
      <c r="K97" s="75">
        <v>0</v>
      </c>
      <c r="L97" s="97">
        <v>0</v>
      </c>
      <c r="M97" s="97"/>
      <c r="N97" s="75">
        <v>0</v>
      </c>
    </row>
    <row r="98" spans="1:14" ht="16.5">
      <c r="A98" s="48" t="s">
        <v>647</v>
      </c>
      <c r="B98" s="75">
        <v>200</v>
      </c>
      <c r="C98" s="107">
        <v>1003</v>
      </c>
      <c r="D98" s="97" t="s">
        <v>471</v>
      </c>
      <c r="E98" s="108" t="s">
        <v>680</v>
      </c>
      <c r="F98" s="97">
        <v>322.413</v>
      </c>
      <c r="G98" s="97"/>
      <c r="H98" s="75">
        <v>322.413</v>
      </c>
      <c r="I98" s="97">
        <v>0</v>
      </c>
      <c r="J98" s="97"/>
      <c r="K98" s="75">
        <v>0</v>
      </c>
      <c r="L98" s="97">
        <v>0</v>
      </c>
      <c r="M98" s="97"/>
      <c r="N98" s="75">
        <v>0</v>
      </c>
    </row>
    <row r="99" spans="1:14" ht="16.5" hidden="1">
      <c r="A99" s="48"/>
      <c r="B99" s="75"/>
      <c r="C99" s="107"/>
      <c r="D99" s="97"/>
      <c r="E99" s="108"/>
      <c r="F99" s="97"/>
      <c r="G99" s="97"/>
      <c r="H99" s="75"/>
      <c r="I99" s="97"/>
      <c r="J99" s="97"/>
      <c r="K99" s="75"/>
      <c r="L99" s="97"/>
      <c r="M99" s="97"/>
      <c r="N99" s="75"/>
    </row>
    <row r="100" spans="1:14" ht="16.5">
      <c r="A100" s="48" t="s">
        <v>657</v>
      </c>
      <c r="B100" s="75">
        <v>200</v>
      </c>
      <c r="C100" s="107">
        <v>1003</v>
      </c>
      <c r="D100" s="97" t="s">
        <v>543</v>
      </c>
      <c r="E100" s="108"/>
      <c r="F100" s="97">
        <v>683.632</v>
      </c>
      <c r="G100" s="97"/>
      <c r="H100" s="75">
        <v>683.632</v>
      </c>
      <c r="I100" s="97">
        <v>0</v>
      </c>
      <c r="J100" s="97"/>
      <c r="K100" s="75">
        <v>0</v>
      </c>
      <c r="L100" s="97">
        <v>0</v>
      </c>
      <c r="M100" s="97"/>
      <c r="N100" s="75">
        <v>0</v>
      </c>
    </row>
    <row r="101" spans="1:14" ht="33">
      <c r="A101" s="48" t="s">
        <v>658</v>
      </c>
      <c r="B101" s="75">
        <v>200</v>
      </c>
      <c r="C101" s="107">
        <v>1003</v>
      </c>
      <c r="D101" s="97" t="s">
        <v>543</v>
      </c>
      <c r="E101" s="108" t="s">
        <v>704</v>
      </c>
      <c r="F101" s="97">
        <v>683.632</v>
      </c>
      <c r="G101" s="97"/>
      <c r="H101" s="75">
        <v>683.632</v>
      </c>
      <c r="I101" s="97">
        <v>0</v>
      </c>
      <c r="J101" s="97"/>
      <c r="K101" s="75">
        <v>0</v>
      </c>
      <c r="L101" s="97">
        <v>0</v>
      </c>
      <c r="M101" s="97"/>
      <c r="N101" s="75">
        <v>0</v>
      </c>
    </row>
    <row r="102" spans="1:14" ht="19.5" customHeight="1" hidden="1">
      <c r="A102" s="48"/>
      <c r="B102" s="75"/>
      <c r="C102" s="107"/>
      <c r="D102" s="97"/>
      <c r="E102" s="108"/>
      <c r="F102" s="97"/>
      <c r="G102" s="97"/>
      <c r="H102" s="75"/>
      <c r="I102" s="97"/>
      <c r="J102" s="97"/>
      <c r="K102" s="75"/>
      <c r="L102" s="97"/>
      <c r="M102" s="97"/>
      <c r="N102" s="75"/>
    </row>
    <row r="103" spans="1:14" ht="16.5" hidden="1">
      <c r="A103" s="48"/>
      <c r="B103" s="75"/>
      <c r="C103" s="107"/>
      <c r="D103" s="97"/>
      <c r="E103" s="108"/>
      <c r="F103" s="97"/>
      <c r="G103" s="97"/>
      <c r="H103" s="75"/>
      <c r="I103" s="97"/>
      <c r="J103" s="97"/>
      <c r="K103" s="75"/>
      <c r="L103" s="97"/>
      <c r="M103" s="97"/>
      <c r="N103" s="75"/>
    </row>
    <row r="104" spans="1:14" ht="49.5">
      <c r="A104" s="48" t="s">
        <v>581</v>
      </c>
      <c r="B104" s="75">
        <v>200</v>
      </c>
      <c r="C104" s="107">
        <v>1003</v>
      </c>
      <c r="D104" s="97" t="s">
        <v>582</v>
      </c>
      <c r="E104" s="108"/>
      <c r="F104" s="97">
        <v>6623.612</v>
      </c>
      <c r="G104" s="97"/>
      <c r="H104" s="75">
        <v>6623.612</v>
      </c>
      <c r="I104" s="97">
        <v>0</v>
      </c>
      <c r="J104" s="97"/>
      <c r="K104" s="75">
        <v>0</v>
      </c>
      <c r="L104" s="97">
        <v>0</v>
      </c>
      <c r="M104" s="97"/>
      <c r="N104" s="75">
        <v>0</v>
      </c>
    </row>
    <row r="105" spans="1:14" ht="16.5">
      <c r="A105" s="48" t="s">
        <v>518</v>
      </c>
      <c r="B105" s="75">
        <v>200</v>
      </c>
      <c r="C105" s="107">
        <v>1003</v>
      </c>
      <c r="D105" s="97" t="s">
        <v>582</v>
      </c>
      <c r="E105" s="108" t="s">
        <v>680</v>
      </c>
      <c r="F105" s="97">
        <v>6623.612</v>
      </c>
      <c r="G105" s="97"/>
      <c r="H105" s="75">
        <v>6623.612</v>
      </c>
      <c r="I105" s="97">
        <v>0</v>
      </c>
      <c r="J105" s="97"/>
      <c r="K105" s="75">
        <v>0</v>
      </c>
      <c r="L105" s="97">
        <v>0</v>
      </c>
      <c r="M105" s="97"/>
      <c r="N105" s="75">
        <v>0</v>
      </c>
    </row>
    <row r="106" spans="1:14" ht="16.5" hidden="1">
      <c r="A106" s="48"/>
      <c r="B106" s="75"/>
      <c r="C106" s="107"/>
      <c r="D106" s="97"/>
      <c r="E106" s="108"/>
      <c r="F106" s="97"/>
      <c r="G106" s="97"/>
      <c r="H106" s="75"/>
      <c r="I106" s="97"/>
      <c r="J106" s="97"/>
      <c r="K106" s="75"/>
      <c r="L106" s="97"/>
      <c r="M106" s="97"/>
      <c r="N106" s="75"/>
    </row>
    <row r="107" spans="1:14" ht="16.5" hidden="1">
      <c r="A107" s="48"/>
      <c r="B107" s="75"/>
      <c r="C107" s="107"/>
      <c r="D107" s="97"/>
      <c r="E107" s="108"/>
      <c r="F107" s="97"/>
      <c r="G107" s="97"/>
      <c r="H107" s="75"/>
      <c r="I107" s="97"/>
      <c r="J107" s="97"/>
      <c r="K107" s="75"/>
      <c r="L107" s="97"/>
      <c r="M107" s="97"/>
      <c r="N107" s="75"/>
    </row>
    <row r="108" spans="1:14" ht="49.5">
      <c r="A108" s="48" t="s">
        <v>625</v>
      </c>
      <c r="B108" s="75">
        <v>220</v>
      </c>
      <c r="C108" s="107"/>
      <c r="D108" s="75"/>
      <c r="E108" s="107"/>
      <c r="F108" s="75">
        <v>2740</v>
      </c>
      <c r="G108" s="75">
        <v>0</v>
      </c>
      <c r="H108" s="75">
        <v>2740</v>
      </c>
      <c r="I108" s="75">
        <v>2390</v>
      </c>
      <c r="J108" s="75">
        <v>0</v>
      </c>
      <c r="K108" s="75">
        <v>2390</v>
      </c>
      <c r="L108" s="75">
        <v>2390</v>
      </c>
      <c r="M108" s="75">
        <v>0</v>
      </c>
      <c r="N108" s="75">
        <v>2390</v>
      </c>
    </row>
    <row r="109" spans="1:14" ht="16.5">
      <c r="A109" s="48" t="s">
        <v>377</v>
      </c>
      <c r="B109" s="75">
        <v>220</v>
      </c>
      <c r="C109" s="107" t="s">
        <v>692</v>
      </c>
      <c r="D109" s="75"/>
      <c r="E109" s="107"/>
      <c r="F109" s="75">
        <v>2740</v>
      </c>
      <c r="G109" s="75">
        <v>0</v>
      </c>
      <c r="H109" s="75">
        <v>2740</v>
      </c>
      <c r="I109" s="75">
        <v>2390</v>
      </c>
      <c r="J109" s="75">
        <v>0</v>
      </c>
      <c r="K109" s="75">
        <v>2390</v>
      </c>
      <c r="L109" s="75">
        <v>2390</v>
      </c>
      <c r="M109" s="75">
        <v>0</v>
      </c>
      <c r="N109" s="75">
        <v>2390</v>
      </c>
    </row>
    <row r="110" spans="1:14" ht="82.5">
      <c r="A110" s="48" t="s">
        <v>560</v>
      </c>
      <c r="B110" s="75">
        <v>220</v>
      </c>
      <c r="C110" s="107" t="s">
        <v>692</v>
      </c>
      <c r="D110" s="75" t="s">
        <v>448</v>
      </c>
      <c r="E110" s="107"/>
      <c r="F110" s="75">
        <v>2740</v>
      </c>
      <c r="G110" s="75">
        <v>0</v>
      </c>
      <c r="H110" s="75">
        <v>2740</v>
      </c>
      <c r="I110" s="75">
        <v>2390</v>
      </c>
      <c r="J110" s="75">
        <v>0</v>
      </c>
      <c r="K110" s="75">
        <v>2390</v>
      </c>
      <c r="L110" s="75">
        <v>2390</v>
      </c>
      <c r="M110" s="75">
        <v>0</v>
      </c>
      <c r="N110" s="75">
        <v>2390</v>
      </c>
    </row>
    <row r="111" spans="1:14" ht="16.5">
      <c r="A111" s="48" t="s">
        <v>450</v>
      </c>
      <c r="B111" s="75">
        <v>220</v>
      </c>
      <c r="C111" s="107" t="s">
        <v>692</v>
      </c>
      <c r="D111" s="75" t="s">
        <v>451</v>
      </c>
      <c r="E111" s="107"/>
      <c r="F111" s="75">
        <v>2740</v>
      </c>
      <c r="G111" s="75">
        <v>0</v>
      </c>
      <c r="H111" s="75">
        <v>2740</v>
      </c>
      <c r="I111" s="75">
        <v>2390</v>
      </c>
      <c r="J111" s="75">
        <v>0</v>
      </c>
      <c r="K111" s="75">
        <v>2390</v>
      </c>
      <c r="L111" s="75">
        <v>2390</v>
      </c>
      <c r="M111" s="75">
        <v>0</v>
      </c>
      <c r="N111" s="75">
        <v>2390</v>
      </c>
    </row>
    <row r="112" spans="1:14" ht="33">
      <c r="A112" s="48" t="s">
        <v>613</v>
      </c>
      <c r="B112" s="75">
        <v>220</v>
      </c>
      <c r="C112" s="107" t="s">
        <v>692</v>
      </c>
      <c r="D112" s="75" t="s">
        <v>451</v>
      </c>
      <c r="E112" s="107">
        <v>500</v>
      </c>
      <c r="F112" s="75">
        <v>2740</v>
      </c>
      <c r="G112" s="75">
        <v>0</v>
      </c>
      <c r="H112" s="75">
        <v>2740</v>
      </c>
      <c r="I112" s="75">
        <v>2390</v>
      </c>
      <c r="J112" s="75">
        <v>0</v>
      </c>
      <c r="K112" s="75">
        <v>2390</v>
      </c>
      <c r="L112" s="75">
        <v>2390</v>
      </c>
      <c r="M112" s="75">
        <v>0</v>
      </c>
      <c r="N112" s="75">
        <v>2390</v>
      </c>
    </row>
    <row r="113" spans="1:14" ht="33">
      <c r="A113" s="48" t="s">
        <v>621</v>
      </c>
      <c r="B113" s="75">
        <v>300</v>
      </c>
      <c r="C113" s="107"/>
      <c r="D113" s="75"/>
      <c r="E113" s="107"/>
      <c r="F113" s="75">
        <v>75441.67199999999</v>
      </c>
      <c r="G113" s="75">
        <v>0</v>
      </c>
      <c r="H113" s="75">
        <v>75441.67199999999</v>
      </c>
      <c r="I113" s="75">
        <v>55551.5</v>
      </c>
      <c r="J113" s="75">
        <v>0</v>
      </c>
      <c r="K113" s="75">
        <v>55551.5</v>
      </c>
      <c r="L113" s="75">
        <v>58092</v>
      </c>
      <c r="M113" s="75">
        <v>0</v>
      </c>
      <c r="N113" s="75">
        <v>58092</v>
      </c>
    </row>
    <row r="114" spans="1:14" ht="16.5">
      <c r="A114" s="48" t="s">
        <v>369</v>
      </c>
      <c r="B114" s="75">
        <v>300</v>
      </c>
      <c r="C114" s="107" t="s">
        <v>659</v>
      </c>
      <c r="D114" s="75"/>
      <c r="E114" s="107"/>
      <c r="F114" s="75">
        <v>3872</v>
      </c>
      <c r="G114" s="75">
        <v>0</v>
      </c>
      <c r="H114" s="75">
        <v>3872</v>
      </c>
      <c r="I114" s="75">
        <v>3584</v>
      </c>
      <c r="J114" s="75">
        <v>0</v>
      </c>
      <c r="K114" s="75">
        <v>3584</v>
      </c>
      <c r="L114" s="75">
        <v>3584</v>
      </c>
      <c r="M114" s="75">
        <v>0</v>
      </c>
      <c r="N114" s="75">
        <v>3584</v>
      </c>
    </row>
    <row r="115" spans="1:14" ht="66">
      <c r="A115" s="48" t="s">
        <v>373</v>
      </c>
      <c r="B115" s="75">
        <v>300</v>
      </c>
      <c r="C115" s="107" t="s">
        <v>660</v>
      </c>
      <c r="D115" s="75"/>
      <c r="E115" s="107"/>
      <c r="F115" s="75">
        <v>3584</v>
      </c>
      <c r="G115" s="75">
        <v>0</v>
      </c>
      <c r="H115" s="75">
        <v>3584</v>
      </c>
      <c r="I115" s="75">
        <v>3584</v>
      </c>
      <c r="J115" s="75">
        <v>0</v>
      </c>
      <c r="K115" s="75">
        <v>3584</v>
      </c>
      <c r="L115" s="75">
        <v>3584</v>
      </c>
      <c r="M115" s="75">
        <v>0</v>
      </c>
      <c r="N115" s="75">
        <v>3584</v>
      </c>
    </row>
    <row r="116" spans="1:14" ht="82.5">
      <c r="A116" s="48" t="s">
        <v>560</v>
      </c>
      <c r="B116" s="75">
        <v>300</v>
      </c>
      <c r="C116" s="107" t="s">
        <v>660</v>
      </c>
      <c r="D116" s="75" t="s">
        <v>448</v>
      </c>
      <c r="E116" s="107"/>
      <c r="F116" s="75">
        <v>3584</v>
      </c>
      <c r="G116" s="75">
        <v>0</v>
      </c>
      <c r="H116" s="75">
        <v>3584</v>
      </c>
      <c r="I116" s="75">
        <v>3584</v>
      </c>
      <c r="J116" s="75">
        <v>0</v>
      </c>
      <c r="K116" s="75">
        <v>3584</v>
      </c>
      <c r="L116" s="75">
        <v>3584</v>
      </c>
      <c r="M116" s="75">
        <v>0</v>
      </c>
      <c r="N116" s="75">
        <v>3584</v>
      </c>
    </row>
    <row r="117" spans="1:14" ht="16.5">
      <c r="A117" s="48" t="s">
        <v>450</v>
      </c>
      <c r="B117" s="75">
        <v>300</v>
      </c>
      <c r="C117" s="107" t="s">
        <v>660</v>
      </c>
      <c r="D117" s="75" t="s">
        <v>451</v>
      </c>
      <c r="E117" s="107"/>
      <c r="F117" s="75">
        <v>3584</v>
      </c>
      <c r="G117" s="75">
        <v>0</v>
      </c>
      <c r="H117" s="75">
        <v>3584</v>
      </c>
      <c r="I117" s="75">
        <v>3584</v>
      </c>
      <c r="J117" s="75">
        <v>0</v>
      </c>
      <c r="K117" s="75">
        <v>3584</v>
      </c>
      <c r="L117" s="75">
        <v>3584</v>
      </c>
      <c r="M117" s="75">
        <v>0</v>
      </c>
      <c r="N117" s="75">
        <v>3584</v>
      </c>
    </row>
    <row r="118" spans="1:14" ht="33">
      <c r="A118" s="48" t="s">
        <v>613</v>
      </c>
      <c r="B118" s="75">
        <v>300</v>
      </c>
      <c r="C118" s="107" t="s">
        <v>660</v>
      </c>
      <c r="D118" s="75" t="s">
        <v>451</v>
      </c>
      <c r="E118" s="107">
        <v>500</v>
      </c>
      <c r="F118" s="75">
        <v>3584</v>
      </c>
      <c r="G118" s="75">
        <v>0</v>
      </c>
      <c r="H118" s="75">
        <v>3584</v>
      </c>
      <c r="I118" s="75">
        <v>3584</v>
      </c>
      <c r="J118" s="75">
        <v>0</v>
      </c>
      <c r="K118" s="75">
        <v>3584</v>
      </c>
      <c r="L118" s="75">
        <v>3584</v>
      </c>
      <c r="M118" s="75">
        <v>0</v>
      </c>
      <c r="N118" s="75">
        <v>3584</v>
      </c>
    </row>
    <row r="119" spans="1:14" ht="33">
      <c r="A119" s="48" t="s">
        <v>375</v>
      </c>
      <c r="B119" s="75">
        <v>300</v>
      </c>
      <c r="C119" s="107" t="s">
        <v>693</v>
      </c>
      <c r="D119" s="75" t="s">
        <v>623</v>
      </c>
      <c r="E119" s="107"/>
      <c r="F119" s="75">
        <v>288</v>
      </c>
      <c r="G119" s="75">
        <v>0</v>
      </c>
      <c r="H119" s="75">
        <v>288</v>
      </c>
      <c r="I119" s="75">
        <v>0</v>
      </c>
      <c r="J119" s="75">
        <v>0</v>
      </c>
      <c r="K119" s="75">
        <v>0</v>
      </c>
      <c r="L119" s="75">
        <v>0</v>
      </c>
      <c r="M119" s="75">
        <v>0</v>
      </c>
      <c r="N119" s="75">
        <v>0</v>
      </c>
    </row>
    <row r="120" spans="1:14" ht="33">
      <c r="A120" s="48" t="s">
        <v>462</v>
      </c>
      <c r="B120" s="75">
        <v>300</v>
      </c>
      <c r="C120" s="107" t="s">
        <v>693</v>
      </c>
      <c r="D120" s="75" t="s">
        <v>463</v>
      </c>
      <c r="E120" s="107"/>
      <c r="F120" s="75">
        <v>288</v>
      </c>
      <c r="G120" s="75">
        <v>0</v>
      </c>
      <c r="H120" s="75">
        <v>288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</row>
    <row r="121" spans="1:14" ht="33">
      <c r="A121" s="48" t="s">
        <v>464</v>
      </c>
      <c r="B121" s="75">
        <v>300</v>
      </c>
      <c r="C121" s="107" t="s">
        <v>693</v>
      </c>
      <c r="D121" s="75" t="s">
        <v>465</v>
      </c>
      <c r="E121" s="107"/>
      <c r="F121" s="75">
        <v>288</v>
      </c>
      <c r="G121" s="75">
        <v>0</v>
      </c>
      <c r="H121" s="75">
        <v>288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</row>
    <row r="122" spans="1:14" ht="16.5">
      <c r="A122" s="48" t="s">
        <v>608</v>
      </c>
      <c r="B122" s="75">
        <v>300</v>
      </c>
      <c r="C122" s="107" t="s">
        <v>693</v>
      </c>
      <c r="D122" s="75" t="s">
        <v>465</v>
      </c>
      <c r="E122" s="107">
        <v>13</v>
      </c>
      <c r="F122" s="75">
        <v>288</v>
      </c>
      <c r="G122" s="75">
        <v>0</v>
      </c>
      <c r="H122" s="75">
        <v>288</v>
      </c>
      <c r="I122" s="75">
        <v>0</v>
      </c>
      <c r="J122" s="75">
        <v>0</v>
      </c>
      <c r="K122" s="75">
        <v>0</v>
      </c>
      <c r="L122" s="75">
        <v>0</v>
      </c>
      <c r="M122" s="75">
        <v>0</v>
      </c>
      <c r="N122" s="75">
        <v>0</v>
      </c>
    </row>
    <row r="123" spans="1:14" ht="16.5">
      <c r="A123" s="48" t="s">
        <v>403</v>
      </c>
      <c r="B123" s="75">
        <v>300</v>
      </c>
      <c r="C123" s="107">
        <v>1100</v>
      </c>
      <c r="D123" s="75"/>
      <c r="E123" s="107"/>
      <c r="F123" s="75">
        <v>71569.67199999999</v>
      </c>
      <c r="G123" s="75">
        <v>0</v>
      </c>
      <c r="H123" s="75">
        <v>71569.67199999999</v>
      </c>
      <c r="I123" s="75">
        <v>51967.5</v>
      </c>
      <c r="J123" s="75">
        <v>0</v>
      </c>
      <c r="K123" s="75">
        <v>51967.5</v>
      </c>
      <c r="L123" s="75">
        <v>54508</v>
      </c>
      <c r="M123" s="75">
        <v>0</v>
      </c>
      <c r="N123" s="75">
        <v>54508</v>
      </c>
    </row>
    <row r="124" spans="1:14" ht="33">
      <c r="A124" s="48" t="s">
        <v>404</v>
      </c>
      <c r="B124" s="75">
        <v>300</v>
      </c>
      <c r="C124" s="107">
        <v>1101</v>
      </c>
      <c r="D124" s="75"/>
      <c r="E124" s="107"/>
      <c r="F124" s="75">
        <v>37125</v>
      </c>
      <c r="G124" s="75">
        <v>0</v>
      </c>
      <c r="H124" s="75">
        <v>37125</v>
      </c>
      <c r="I124" s="75">
        <v>34075.9</v>
      </c>
      <c r="J124" s="75">
        <v>0</v>
      </c>
      <c r="K124" s="75">
        <v>34075.9</v>
      </c>
      <c r="L124" s="75">
        <v>35645.9</v>
      </c>
      <c r="M124" s="75">
        <v>0</v>
      </c>
      <c r="N124" s="75">
        <v>35645.9</v>
      </c>
    </row>
    <row r="125" spans="1:14" ht="16.5">
      <c r="A125" s="48" t="s">
        <v>522</v>
      </c>
      <c r="B125" s="75">
        <v>300</v>
      </c>
      <c r="C125" s="107">
        <v>1101</v>
      </c>
      <c r="D125" s="75" t="s">
        <v>523</v>
      </c>
      <c r="E125" s="107"/>
      <c r="F125" s="75">
        <v>20940</v>
      </c>
      <c r="G125" s="75">
        <v>0</v>
      </c>
      <c r="H125" s="75">
        <v>20940</v>
      </c>
      <c r="I125" s="75">
        <v>21830</v>
      </c>
      <c r="J125" s="75">
        <v>0</v>
      </c>
      <c r="K125" s="75">
        <v>21830</v>
      </c>
      <c r="L125" s="75">
        <v>23400</v>
      </c>
      <c r="M125" s="75">
        <v>0</v>
      </c>
      <c r="N125" s="75">
        <v>23400</v>
      </c>
    </row>
    <row r="126" spans="1:14" ht="16.5">
      <c r="A126" s="48" t="s">
        <v>522</v>
      </c>
      <c r="B126" s="75">
        <v>300</v>
      </c>
      <c r="C126" s="107">
        <v>1101</v>
      </c>
      <c r="D126" s="75" t="s">
        <v>661</v>
      </c>
      <c r="E126" s="107"/>
      <c r="F126" s="75">
        <v>20940</v>
      </c>
      <c r="G126" s="75">
        <v>0</v>
      </c>
      <c r="H126" s="75">
        <v>20940</v>
      </c>
      <c r="I126" s="75">
        <v>21830</v>
      </c>
      <c r="J126" s="75">
        <v>0</v>
      </c>
      <c r="K126" s="75">
        <v>21830</v>
      </c>
      <c r="L126" s="75">
        <v>23400</v>
      </c>
      <c r="M126" s="75">
        <v>0</v>
      </c>
      <c r="N126" s="75">
        <v>23400</v>
      </c>
    </row>
    <row r="127" spans="1:14" ht="33">
      <c r="A127" s="48" t="s">
        <v>580</v>
      </c>
      <c r="B127" s="75">
        <v>300</v>
      </c>
      <c r="C127" s="107">
        <v>1101</v>
      </c>
      <c r="D127" s="75" t="s">
        <v>524</v>
      </c>
      <c r="E127" s="107"/>
      <c r="F127" s="75">
        <v>20940</v>
      </c>
      <c r="G127" s="75">
        <v>0</v>
      </c>
      <c r="H127" s="75">
        <v>20940</v>
      </c>
      <c r="I127" s="75">
        <v>21830</v>
      </c>
      <c r="J127" s="75">
        <v>0</v>
      </c>
      <c r="K127" s="75">
        <v>21830</v>
      </c>
      <c r="L127" s="75">
        <v>23400</v>
      </c>
      <c r="M127" s="75">
        <v>0</v>
      </c>
      <c r="N127" s="75">
        <v>23400</v>
      </c>
    </row>
    <row r="128" spans="1:14" ht="16.5">
      <c r="A128" s="48" t="s">
        <v>605</v>
      </c>
      <c r="B128" s="75">
        <v>300</v>
      </c>
      <c r="C128" s="107">
        <v>1101</v>
      </c>
      <c r="D128" s="75" t="s">
        <v>524</v>
      </c>
      <c r="E128" s="107" t="s">
        <v>682</v>
      </c>
      <c r="F128" s="75">
        <v>20940</v>
      </c>
      <c r="G128" s="75">
        <v>0</v>
      </c>
      <c r="H128" s="75">
        <v>20940</v>
      </c>
      <c r="I128" s="75">
        <v>21830</v>
      </c>
      <c r="J128" s="75">
        <v>0</v>
      </c>
      <c r="K128" s="75">
        <v>21830</v>
      </c>
      <c r="L128" s="75">
        <v>23400</v>
      </c>
      <c r="M128" s="75">
        <v>0</v>
      </c>
      <c r="N128" s="75">
        <v>23400</v>
      </c>
    </row>
    <row r="129" spans="1:14" ht="16.5">
      <c r="A129" s="48" t="s">
        <v>525</v>
      </c>
      <c r="B129" s="75">
        <v>300</v>
      </c>
      <c r="C129" s="107">
        <v>1101</v>
      </c>
      <c r="D129" s="75" t="s">
        <v>526</v>
      </c>
      <c r="E129" s="107"/>
      <c r="F129" s="75">
        <v>16185</v>
      </c>
      <c r="G129" s="75">
        <v>0</v>
      </c>
      <c r="H129" s="75">
        <v>16185</v>
      </c>
      <c r="I129" s="75">
        <v>12245.9</v>
      </c>
      <c r="J129" s="75">
        <v>0</v>
      </c>
      <c r="K129" s="75">
        <v>12245.9</v>
      </c>
      <c r="L129" s="75">
        <v>12245.9</v>
      </c>
      <c r="M129" s="75">
        <v>0</v>
      </c>
      <c r="N129" s="75">
        <v>12245.9</v>
      </c>
    </row>
    <row r="130" spans="1:14" ht="33">
      <c r="A130" s="48" t="s">
        <v>527</v>
      </c>
      <c r="B130" s="75">
        <v>300</v>
      </c>
      <c r="C130" s="107">
        <v>1101</v>
      </c>
      <c r="D130" s="75" t="s">
        <v>528</v>
      </c>
      <c r="E130" s="107"/>
      <c r="F130" s="75">
        <v>16185</v>
      </c>
      <c r="G130" s="75">
        <v>0</v>
      </c>
      <c r="H130" s="75">
        <v>16185</v>
      </c>
      <c r="I130" s="75">
        <v>12245.9</v>
      </c>
      <c r="J130" s="75">
        <v>0</v>
      </c>
      <c r="K130" s="75">
        <v>12245.9</v>
      </c>
      <c r="L130" s="75">
        <v>12245.9</v>
      </c>
      <c r="M130" s="75">
        <v>0</v>
      </c>
      <c r="N130" s="75">
        <v>12245.9</v>
      </c>
    </row>
    <row r="131" spans="1:14" ht="16.5">
      <c r="A131" s="48" t="s">
        <v>604</v>
      </c>
      <c r="B131" s="75">
        <v>300</v>
      </c>
      <c r="C131" s="107">
        <v>1101</v>
      </c>
      <c r="D131" s="75" t="s">
        <v>528</v>
      </c>
      <c r="E131" s="107" t="s">
        <v>681</v>
      </c>
      <c r="F131" s="75">
        <v>16185</v>
      </c>
      <c r="G131" s="75">
        <v>0</v>
      </c>
      <c r="H131" s="75">
        <v>16185</v>
      </c>
      <c r="I131" s="75">
        <v>12245.9</v>
      </c>
      <c r="J131" s="75">
        <v>0</v>
      </c>
      <c r="K131" s="75">
        <v>12245.9</v>
      </c>
      <c r="L131" s="75">
        <v>12245.9</v>
      </c>
      <c r="M131" s="75">
        <v>0</v>
      </c>
      <c r="N131" s="75">
        <v>12245.9</v>
      </c>
    </row>
    <row r="132" spans="1:14" ht="49.5">
      <c r="A132" s="48" t="s">
        <v>405</v>
      </c>
      <c r="B132" s="75">
        <v>300</v>
      </c>
      <c r="C132" s="107">
        <v>1102</v>
      </c>
      <c r="D132" s="75"/>
      <c r="E132" s="107"/>
      <c r="F132" s="75">
        <v>30483.692</v>
      </c>
      <c r="G132" s="75">
        <v>0</v>
      </c>
      <c r="H132" s="75">
        <v>30483.692</v>
      </c>
      <c r="I132" s="75">
        <v>16062</v>
      </c>
      <c r="J132" s="75">
        <v>0</v>
      </c>
      <c r="K132" s="75">
        <v>16062</v>
      </c>
      <c r="L132" s="75">
        <v>17032.5</v>
      </c>
      <c r="M132" s="75">
        <v>0</v>
      </c>
      <c r="N132" s="75">
        <v>17032.5</v>
      </c>
    </row>
    <row r="133" spans="1:14" ht="16.5">
      <c r="A133" s="48" t="s">
        <v>542</v>
      </c>
      <c r="B133" s="75">
        <v>300</v>
      </c>
      <c r="C133" s="107">
        <v>1102</v>
      </c>
      <c r="D133" s="75" t="s">
        <v>543</v>
      </c>
      <c r="E133" s="107"/>
      <c r="F133" s="75">
        <v>30559.692</v>
      </c>
      <c r="G133" s="75">
        <v>0</v>
      </c>
      <c r="H133" s="75">
        <v>30559.692</v>
      </c>
      <c r="I133" s="75">
        <v>16102</v>
      </c>
      <c r="J133" s="75">
        <v>0</v>
      </c>
      <c r="K133" s="75">
        <v>16102</v>
      </c>
      <c r="L133" s="75">
        <v>17032.5</v>
      </c>
      <c r="M133" s="75">
        <v>0</v>
      </c>
      <c r="N133" s="75">
        <v>17032.5</v>
      </c>
    </row>
    <row r="134" spans="1:14" ht="33">
      <c r="A134" s="48" t="s">
        <v>583</v>
      </c>
      <c r="B134" s="75">
        <v>300</v>
      </c>
      <c r="C134" s="107">
        <v>1102</v>
      </c>
      <c r="D134" s="75" t="s">
        <v>544</v>
      </c>
      <c r="E134" s="107"/>
      <c r="F134" s="75">
        <v>76</v>
      </c>
      <c r="G134" s="75">
        <v>0</v>
      </c>
      <c r="H134" s="75">
        <v>76</v>
      </c>
      <c r="I134" s="75">
        <v>40</v>
      </c>
      <c r="J134" s="75">
        <v>0</v>
      </c>
      <c r="K134" s="75">
        <v>40</v>
      </c>
      <c r="L134" s="75">
        <v>0</v>
      </c>
      <c r="M134" s="75">
        <v>0</v>
      </c>
      <c r="N134" s="75">
        <v>0</v>
      </c>
    </row>
    <row r="135" spans="1:14" ht="16.5">
      <c r="A135" s="48" t="s">
        <v>612</v>
      </c>
      <c r="B135" s="75">
        <v>300</v>
      </c>
      <c r="C135" s="107">
        <v>1102</v>
      </c>
      <c r="D135" s="75" t="s">
        <v>544</v>
      </c>
      <c r="E135" s="107" t="s">
        <v>689</v>
      </c>
      <c r="F135" s="75">
        <v>76</v>
      </c>
      <c r="G135" s="75">
        <v>0</v>
      </c>
      <c r="H135" s="75">
        <v>76</v>
      </c>
      <c r="I135" s="75">
        <v>40</v>
      </c>
      <c r="J135" s="75">
        <v>0</v>
      </c>
      <c r="K135" s="75">
        <v>40</v>
      </c>
      <c r="L135" s="75">
        <v>0</v>
      </c>
      <c r="M135" s="75">
        <v>0</v>
      </c>
      <c r="N135" s="75">
        <v>0</v>
      </c>
    </row>
    <row r="136" spans="1:14" ht="33">
      <c r="A136" s="48" t="s">
        <v>545</v>
      </c>
      <c r="B136" s="75">
        <v>300</v>
      </c>
      <c r="C136" s="107">
        <v>1102</v>
      </c>
      <c r="D136" s="75" t="s">
        <v>546</v>
      </c>
      <c r="E136" s="107"/>
      <c r="F136" s="75">
        <v>2717.2</v>
      </c>
      <c r="G136" s="75">
        <v>0</v>
      </c>
      <c r="H136" s="75">
        <v>2717.2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75">
        <v>0</v>
      </c>
    </row>
    <row r="137" spans="1:14" ht="16.5">
      <c r="A137" s="48" t="s">
        <v>612</v>
      </c>
      <c r="B137" s="75">
        <v>300</v>
      </c>
      <c r="C137" s="107">
        <v>1102</v>
      </c>
      <c r="D137" s="75" t="s">
        <v>546</v>
      </c>
      <c r="E137" s="107" t="s">
        <v>689</v>
      </c>
      <c r="F137" s="75">
        <v>2717.2</v>
      </c>
      <c r="G137" s="75">
        <v>0</v>
      </c>
      <c r="H137" s="75">
        <v>2717.2</v>
      </c>
      <c r="I137" s="75">
        <v>0</v>
      </c>
      <c r="J137" s="75">
        <v>0</v>
      </c>
      <c r="K137" s="75">
        <v>0</v>
      </c>
      <c r="L137" s="75">
        <v>0</v>
      </c>
      <c r="M137" s="75">
        <v>0</v>
      </c>
      <c r="N137" s="75">
        <v>0</v>
      </c>
    </row>
    <row r="138" spans="1:14" ht="82.5">
      <c r="A138" s="48" t="s">
        <v>547</v>
      </c>
      <c r="B138" s="75">
        <v>300</v>
      </c>
      <c r="C138" s="107">
        <v>1102</v>
      </c>
      <c r="D138" s="75" t="s">
        <v>548</v>
      </c>
      <c r="E138" s="107"/>
      <c r="F138" s="75">
        <v>27022</v>
      </c>
      <c r="G138" s="75">
        <v>0</v>
      </c>
      <c r="H138" s="75">
        <v>27022</v>
      </c>
      <c r="I138" s="75">
        <v>16022</v>
      </c>
      <c r="J138" s="75">
        <v>0</v>
      </c>
      <c r="K138" s="75">
        <v>16022</v>
      </c>
      <c r="L138" s="75">
        <v>17032.5</v>
      </c>
      <c r="M138" s="75">
        <v>0</v>
      </c>
      <c r="N138" s="75">
        <v>17032.5</v>
      </c>
    </row>
    <row r="139" spans="1:14" ht="16.5">
      <c r="A139" s="48" t="s">
        <v>612</v>
      </c>
      <c r="B139" s="75">
        <v>300</v>
      </c>
      <c r="C139" s="107">
        <v>1102</v>
      </c>
      <c r="D139" s="75" t="s">
        <v>548</v>
      </c>
      <c r="E139" s="107" t="s">
        <v>689</v>
      </c>
      <c r="F139" s="75">
        <v>27022</v>
      </c>
      <c r="G139" s="75">
        <v>0</v>
      </c>
      <c r="H139" s="75">
        <v>27022</v>
      </c>
      <c r="I139" s="75">
        <v>16022</v>
      </c>
      <c r="J139" s="75">
        <v>0</v>
      </c>
      <c r="K139" s="75">
        <v>16022</v>
      </c>
      <c r="L139" s="75">
        <v>17032.5</v>
      </c>
      <c r="M139" s="75">
        <v>0</v>
      </c>
      <c r="N139" s="75">
        <v>17032.5</v>
      </c>
    </row>
    <row r="140" spans="1:14" ht="49.5">
      <c r="A140" s="48" t="s">
        <v>549</v>
      </c>
      <c r="B140" s="75">
        <v>300</v>
      </c>
      <c r="C140" s="107">
        <v>1102</v>
      </c>
      <c r="D140" s="75" t="s">
        <v>550</v>
      </c>
      <c r="E140" s="107"/>
      <c r="F140" s="75">
        <v>668.492</v>
      </c>
      <c r="G140" s="75">
        <v>0</v>
      </c>
      <c r="H140" s="75">
        <v>668.492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</row>
    <row r="141" spans="1:14" ht="16.5">
      <c r="A141" s="48" t="s">
        <v>607</v>
      </c>
      <c r="B141" s="75">
        <v>300</v>
      </c>
      <c r="C141" s="107">
        <v>1102</v>
      </c>
      <c r="D141" s="75" t="s">
        <v>550</v>
      </c>
      <c r="E141" s="107" t="s">
        <v>684</v>
      </c>
      <c r="F141" s="75">
        <v>668.492</v>
      </c>
      <c r="G141" s="75">
        <v>0</v>
      </c>
      <c r="H141" s="75">
        <v>668.492</v>
      </c>
      <c r="I141" s="75">
        <v>0</v>
      </c>
      <c r="J141" s="75">
        <v>0</v>
      </c>
      <c r="K141" s="75">
        <v>0</v>
      </c>
      <c r="L141" s="75">
        <v>0</v>
      </c>
      <c r="M141" s="75">
        <v>0</v>
      </c>
      <c r="N141" s="75">
        <v>0</v>
      </c>
    </row>
    <row r="142" spans="1:14" ht="49.5">
      <c r="A142" s="48" t="s">
        <v>406</v>
      </c>
      <c r="B142" s="75">
        <v>300</v>
      </c>
      <c r="C142" s="107">
        <v>1103</v>
      </c>
      <c r="D142" s="75"/>
      <c r="E142" s="107"/>
      <c r="F142" s="75">
        <v>1330.93</v>
      </c>
      <c r="G142" s="75">
        <v>0</v>
      </c>
      <c r="H142" s="75">
        <v>1330.93</v>
      </c>
      <c r="I142" s="75">
        <v>1629.6</v>
      </c>
      <c r="J142" s="75">
        <v>0</v>
      </c>
      <c r="K142" s="75">
        <v>1629.6</v>
      </c>
      <c r="L142" s="75">
        <v>1629.6</v>
      </c>
      <c r="M142" s="75">
        <v>0</v>
      </c>
      <c r="N142" s="75">
        <v>1629.6</v>
      </c>
    </row>
    <row r="143" spans="1:14" ht="33">
      <c r="A143" s="48" t="s">
        <v>663</v>
      </c>
      <c r="B143" s="75">
        <v>300</v>
      </c>
      <c r="C143" s="107">
        <v>1103</v>
      </c>
      <c r="D143" s="75" t="s">
        <v>664</v>
      </c>
      <c r="E143" s="107"/>
      <c r="F143" s="75">
        <v>1330.93</v>
      </c>
      <c r="G143" s="75">
        <v>0</v>
      </c>
      <c r="H143" s="75">
        <v>1330.93</v>
      </c>
      <c r="I143" s="75">
        <v>1629.6</v>
      </c>
      <c r="J143" s="75">
        <v>0</v>
      </c>
      <c r="K143" s="75">
        <v>1629.6</v>
      </c>
      <c r="L143" s="75">
        <v>1629.6</v>
      </c>
      <c r="M143" s="75">
        <v>0</v>
      </c>
      <c r="N143" s="75">
        <v>1629.6</v>
      </c>
    </row>
    <row r="144" spans="1:14" ht="49.5">
      <c r="A144" s="48" t="s">
        <v>446</v>
      </c>
      <c r="B144" s="75">
        <v>300</v>
      </c>
      <c r="C144" s="107">
        <v>1103</v>
      </c>
      <c r="D144" s="75" t="s">
        <v>447</v>
      </c>
      <c r="E144" s="107"/>
      <c r="F144" s="75">
        <v>1330.93</v>
      </c>
      <c r="G144" s="75">
        <v>0</v>
      </c>
      <c r="H144" s="75">
        <v>1330.93</v>
      </c>
      <c r="I144" s="75">
        <v>1629.6</v>
      </c>
      <c r="J144" s="75">
        <v>0</v>
      </c>
      <c r="K144" s="75">
        <v>1629.6</v>
      </c>
      <c r="L144" s="75">
        <v>1629.6</v>
      </c>
      <c r="M144" s="75">
        <v>0</v>
      </c>
      <c r="N144" s="75">
        <v>1629.6</v>
      </c>
    </row>
    <row r="145" spans="1:14" ht="16.5">
      <c r="A145" s="48" t="s">
        <v>606</v>
      </c>
      <c r="B145" s="75">
        <v>300</v>
      </c>
      <c r="C145" s="107">
        <v>1103</v>
      </c>
      <c r="D145" s="75" t="s">
        <v>447</v>
      </c>
      <c r="E145" s="107" t="s">
        <v>683</v>
      </c>
      <c r="F145" s="75">
        <v>1330.93</v>
      </c>
      <c r="G145" s="75">
        <v>0</v>
      </c>
      <c r="H145" s="75">
        <v>1330.93</v>
      </c>
      <c r="I145" s="75">
        <v>1629.6</v>
      </c>
      <c r="J145" s="75">
        <v>0</v>
      </c>
      <c r="K145" s="75">
        <v>1629.6</v>
      </c>
      <c r="L145" s="75">
        <v>1629.6</v>
      </c>
      <c r="M145" s="75">
        <v>0</v>
      </c>
      <c r="N145" s="75">
        <v>1629.6</v>
      </c>
    </row>
    <row r="146" spans="1:14" ht="16.5">
      <c r="A146" s="48" t="s">
        <v>407</v>
      </c>
      <c r="B146" s="75">
        <v>300</v>
      </c>
      <c r="C146" s="107">
        <v>1104</v>
      </c>
      <c r="D146" s="75"/>
      <c r="E146" s="107"/>
      <c r="F146" s="75">
        <v>2630.05</v>
      </c>
      <c r="G146" s="75">
        <v>0</v>
      </c>
      <c r="H146" s="75">
        <v>2630.05</v>
      </c>
      <c r="I146" s="75">
        <v>200</v>
      </c>
      <c r="J146" s="75">
        <v>0</v>
      </c>
      <c r="K146" s="75">
        <v>200</v>
      </c>
      <c r="L146" s="75">
        <v>200</v>
      </c>
      <c r="M146" s="75">
        <v>0</v>
      </c>
      <c r="N146" s="75">
        <v>200</v>
      </c>
    </row>
    <row r="147" spans="1:14" ht="66">
      <c r="A147" s="48" t="s">
        <v>665</v>
      </c>
      <c r="B147" s="75">
        <v>300</v>
      </c>
      <c r="C147" s="107">
        <v>1104</v>
      </c>
      <c r="D147" s="75" t="s">
        <v>537</v>
      </c>
      <c r="E147" s="107"/>
      <c r="F147" s="75">
        <v>200</v>
      </c>
      <c r="G147" s="75">
        <v>0</v>
      </c>
      <c r="H147" s="75">
        <v>200</v>
      </c>
      <c r="I147" s="75">
        <v>200</v>
      </c>
      <c r="J147" s="75">
        <v>0</v>
      </c>
      <c r="K147" s="75">
        <v>200</v>
      </c>
      <c r="L147" s="75">
        <v>200</v>
      </c>
      <c r="M147" s="75">
        <v>0</v>
      </c>
      <c r="N147" s="75">
        <v>200</v>
      </c>
    </row>
    <row r="148" spans="1:14" ht="16.5">
      <c r="A148" s="48" t="s">
        <v>611</v>
      </c>
      <c r="B148" s="75">
        <v>300</v>
      </c>
      <c r="C148" s="107">
        <v>1104</v>
      </c>
      <c r="D148" s="75" t="s">
        <v>537</v>
      </c>
      <c r="E148" s="107" t="s">
        <v>688</v>
      </c>
      <c r="F148" s="75">
        <v>200</v>
      </c>
      <c r="G148" s="75">
        <v>0</v>
      </c>
      <c r="H148" s="75">
        <v>200</v>
      </c>
      <c r="I148" s="75">
        <v>200</v>
      </c>
      <c r="J148" s="75">
        <v>0</v>
      </c>
      <c r="K148" s="75">
        <v>200</v>
      </c>
      <c r="L148" s="75">
        <v>200</v>
      </c>
      <c r="M148" s="75">
        <v>0</v>
      </c>
      <c r="N148" s="75">
        <v>200</v>
      </c>
    </row>
    <row r="149" spans="1:14" ht="49.5">
      <c r="A149" s="48" t="s">
        <v>636</v>
      </c>
      <c r="B149" s="75">
        <v>910</v>
      </c>
      <c r="C149" s="107"/>
      <c r="D149" s="75"/>
      <c r="E149" s="107"/>
      <c r="F149" s="75">
        <v>48296.031</v>
      </c>
      <c r="G149" s="75">
        <v>0</v>
      </c>
      <c r="H149" s="75">
        <v>48296.031</v>
      </c>
      <c r="I149" s="75">
        <v>49246</v>
      </c>
      <c r="J149" s="75">
        <v>0</v>
      </c>
      <c r="K149" s="75">
        <v>49246</v>
      </c>
      <c r="L149" s="75">
        <v>59968</v>
      </c>
      <c r="M149" s="75">
        <v>0</v>
      </c>
      <c r="N149" s="75">
        <v>59968</v>
      </c>
    </row>
    <row r="150" spans="1:14" ht="16.5">
      <c r="A150" s="48" t="s">
        <v>381</v>
      </c>
      <c r="B150" s="75">
        <v>910</v>
      </c>
      <c r="C150" s="107" t="s">
        <v>420</v>
      </c>
      <c r="D150" s="75"/>
      <c r="E150" s="107"/>
      <c r="F150" s="75">
        <v>48296.031</v>
      </c>
      <c r="G150" s="75">
        <v>0</v>
      </c>
      <c r="H150" s="75">
        <v>48296.031</v>
      </c>
      <c r="I150" s="75">
        <v>49246</v>
      </c>
      <c r="J150" s="75">
        <v>0</v>
      </c>
      <c r="K150" s="75">
        <v>49246</v>
      </c>
      <c r="L150" s="75">
        <v>59968</v>
      </c>
      <c r="M150" s="75">
        <v>0</v>
      </c>
      <c r="N150" s="75">
        <v>59968</v>
      </c>
    </row>
    <row r="151" spans="1:14" ht="16.5">
      <c r="A151" s="48" t="s">
        <v>384</v>
      </c>
      <c r="B151" s="75">
        <v>910</v>
      </c>
      <c r="C151" s="107" t="s">
        <v>421</v>
      </c>
      <c r="D151" s="75"/>
      <c r="E151" s="107"/>
      <c r="F151" s="75">
        <v>48296.031</v>
      </c>
      <c r="G151" s="75">
        <v>0</v>
      </c>
      <c r="H151" s="75">
        <v>48296.031</v>
      </c>
      <c r="I151" s="75">
        <v>49246</v>
      </c>
      <c r="J151" s="75">
        <v>0</v>
      </c>
      <c r="K151" s="75">
        <v>49246</v>
      </c>
      <c r="L151" s="75">
        <v>59968</v>
      </c>
      <c r="M151" s="75">
        <v>0</v>
      </c>
      <c r="N151" s="75">
        <v>59968</v>
      </c>
    </row>
    <row r="152" spans="1:14" ht="82.5">
      <c r="A152" s="48" t="s">
        <v>560</v>
      </c>
      <c r="B152" s="75">
        <v>910</v>
      </c>
      <c r="C152" s="107" t="s">
        <v>421</v>
      </c>
      <c r="D152" s="75" t="s">
        <v>448</v>
      </c>
      <c r="E152" s="107"/>
      <c r="F152" s="75">
        <v>3105</v>
      </c>
      <c r="G152" s="75">
        <v>0</v>
      </c>
      <c r="H152" s="75">
        <v>3105</v>
      </c>
      <c r="I152" s="75">
        <v>3105</v>
      </c>
      <c r="J152" s="75">
        <v>0</v>
      </c>
      <c r="K152" s="75">
        <v>3105</v>
      </c>
      <c r="L152" s="75">
        <v>3105</v>
      </c>
      <c r="M152" s="75">
        <v>0</v>
      </c>
      <c r="N152" s="75">
        <v>3105</v>
      </c>
    </row>
    <row r="153" spans="1:14" ht="16.5">
      <c r="A153" s="48" t="s">
        <v>450</v>
      </c>
      <c r="B153" s="75">
        <v>910</v>
      </c>
      <c r="C153" s="107" t="s">
        <v>421</v>
      </c>
      <c r="D153" s="75" t="s">
        <v>451</v>
      </c>
      <c r="E153" s="107"/>
      <c r="F153" s="75">
        <v>3105</v>
      </c>
      <c r="G153" s="75">
        <v>0</v>
      </c>
      <c r="H153" s="75">
        <v>3105</v>
      </c>
      <c r="I153" s="75">
        <v>3105</v>
      </c>
      <c r="J153" s="75">
        <v>0</v>
      </c>
      <c r="K153" s="75">
        <v>3105</v>
      </c>
      <c r="L153" s="75">
        <v>3105</v>
      </c>
      <c r="M153" s="75">
        <v>0</v>
      </c>
      <c r="N153" s="75">
        <v>3105</v>
      </c>
    </row>
    <row r="154" spans="1:14" ht="33">
      <c r="A154" s="48" t="s">
        <v>613</v>
      </c>
      <c r="B154" s="75">
        <v>910</v>
      </c>
      <c r="C154" s="107" t="s">
        <v>421</v>
      </c>
      <c r="D154" s="75" t="s">
        <v>451</v>
      </c>
      <c r="E154" s="107">
        <v>500</v>
      </c>
      <c r="F154" s="75">
        <v>3105</v>
      </c>
      <c r="G154" s="75">
        <v>0</v>
      </c>
      <c r="H154" s="75">
        <v>3105</v>
      </c>
      <c r="I154" s="75">
        <v>3105</v>
      </c>
      <c r="J154" s="75">
        <v>0</v>
      </c>
      <c r="K154" s="75">
        <v>3105</v>
      </c>
      <c r="L154" s="75">
        <v>3105</v>
      </c>
      <c r="M154" s="75">
        <v>0</v>
      </c>
      <c r="N154" s="75">
        <v>3105</v>
      </c>
    </row>
    <row r="155" spans="1:14" ht="33">
      <c r="A155" s="48" t="s">
        <v>478</v>
      </c>
      <c r="B155" s="75">
        <v>910</v>
      </c>
      <c r="C155" s="107" t="s">
        <v>421</v>
      </c>
      <c r="D155" s="75" t="s">
        <v>479</v>
      </c>
      <c r="E155" s="107"/>
      <c r="F155" s="75">
        <v>45191.031</v>
      </c>
      <c r="G155" s="75">
        <v>0</v>
      </c>
      <c r="H155" s="75">
        <v>45191.031</v>
      </c>
      <c r="I155" s="75">
        <v>46141</v>
      </c>
      <c r="J155" s="75">
        <v>0</v>
      </c>
      <c r="K155" s="75">
        <v>46141</v>
      </c>
      <c r="L155" s="75">
        <v>56863</v>
      </c>
      <c r="M155" s="75">
        <v>0</v>
      </c>
      <c r="N155" s="75">
        <v>56863</v>
      </c>
    </row>
    <row r="156" spans="1:14" ht="49.5">
      <c r="A156" s="48" t="s">
        <v>624</v>
      </c>
      <c r="B156" s="75">
        <v>907</v>
      </c>
      <c r="C156" s="107"/>
      <c r="D156" s="75"/>
      <c r="E156" s="107"/>
      <c r="F156" s="75">
        <v>31484.98</v>
      </c>
      <c r="G156" s="75">
        <v>0</v>
      </c>
      <c r="H156" s="75">
        <v>31484.98</v>
      </c>
      <c r="I156" s="75">
        <v>17552.2</v>
      </c>
      <c r="J156" s="75">
        <v>0</v>
      </c>
      <c r="K156" s="75">
        <v>17552.2</v>
      </c>
      <c r="L156" s="75">
        <v>21872.2</v>
      </c>
      <c r="M156" s="75">
        <v>0</v>
      </c>
      <c r="N156" s="75">
        <v>21872.2</v>
      </c>
    </row>
    <row r="157" spans="1:14" ht="16.5">
      <c r="A157" s="48" t="s">
        <v>369</v>
      </c>
      <c r="B157" s="75">
        <v>907</v>
      </c>
      <c r="C157" s="107" t="s">
        <v>408</v>
      </c>
      <c r="D157" s="75"/>
      <c r="E157" s="107"/>
      <c r="F157" s="75">
        <v>744.1179999999999</v>
      </c>
      <c r="G157" s="75">
        <v>0</v>
      </c>
      <c r="H157" s="75">
        <v>744.1179999999999</v>
      </c>
      <c r="I157" s="75">
        <v>500</v>
      </c>
      <c r="J157" s="75">
        <v>0</v>
      </c>
      <c r="K157" s="75">
        <v>500</v>
      </c>
      <c r="L157" s="75">
        <v>500</v>
      </c>
      <c r="M157" s="75">
        <v>0</v>
      </c>
      <c r="N157" s="75">
        <v>500</v>
      </c>
    </row>
    <row r="158" spans="1:14" ht="82.5">
      <c r="A158" s="48" t="s">
        <v>560</v>
      </c>
      <c r="B158" s="75">
        <v>907</v>
      </c>
      <c r="C158" s="107" t="s">
        <v>416</v>
      </c>
      <c r="D158" s="75" t="s">
        <v>448</v>
      </c>
      <c r="E158" s="107"/>
      <c r="F158" s="75">
        <v>500</v>
      </c>
      <c r="G158" s="75">
        <v>0</v>
      </c>
      <c r="H158" s="75">
        <v>500</v>
      </c>
      <c r="I158" s="75">
        <v>500</v>
      </c>
      <c r="J158" s="75">
        <v>0</v>
      </c>
      <c r="K158" s="75">
        <v>500</v>
      </c>
      <c r="L158" s="75">
        <v>500</v>
      </c>
      <c r="M158" s="75">
        <v>0</v>
      </c>
      <c r="N158" s="75">
        <v>500</v>
      </c>
    </row>
    <row r="159" spans="1:14" ht="16.5">
      <c r="A159" s="48" t="s">
        <v>450</v>
      </c>
      <c r="B159" s="75">
        <v>907</v>
      </c>
      <c r="C159" s="107" t="s">
        <v>692</v>
      </c>
      <c r="D159" s="75" t="s">
        <v>451</v>
      </c>
      <c r="E159" s="107"/>
      <c r="F159" s="75">
        <v>500</v>
      </c>
      <c r="G159" s="75">
        <v>0</v>
      </c>
      <c r="H159" s="75">
        <v>500</v>
      </c>
      <c r="I159" s="75">
        <v>500</v>
      </c>
      <c r="J159" s="75">
        <v>0</v>
      </c>
      <c r="K159" s="75">
        <v>500</v>
      </c>
      <c r="L159" s="75">
        <v>500</v>
      </c>
      <c r="M159" s="75">
        <v>0</v>
      </c>
      <c r="N159" s="75">
        <v>500</v>
      </c>
    </row>
    <row r="160" spans="1:14" ht="16.5">
      <c r="A160" s="48" t="s">
        <v>450</v>
      </c>
      <c r="B160" s="75">
        <v>907</v>
      </c>
      <c r="C160" s="107" t="s">
        <v>692</v>
      </c>
      <c r="D160" s="75" t="s">
        <v>451</v>
      </c>
      <c r="E160" s="107"/>
      <c r="F160" s="75">
        <v>500</v>
      </c>
      <c r="G160" s="75">
        <v>0</v>
      </c>
      <c r="H160" s="75">
        <v>500</v>
      </c>
      <c r="I160" s="75">
        <v>500</v>
      </c>
      <c r="J160" s="75">
        <v>0</v>
      </c>
      <c r="K160" s="75">
        <v>500</v>
      </c>
      <c r="L160" s="75">
        <v>500</v>
      </c>
      <c r="M160" s="75">
        <v>0</v>
      </c>
      <c r="N160" s="75">
        <v>500</v>
      </c>
    </row>
    <row r="161" spans="1:14" ht="33">
      <c r="A161" s="48" t="s">
        <v>613</v>
      </c>
      <c r="B161" s="75">
        <v>907</v>
      </c>
      <c r="C161" s="107" t="s">
        <v>692</v>
      </c>
      <c r="D161" s="75" t="s">
        <v>451</v>
      </c>
      <c r="E161" s="107">
        <v>500</v>
      </c>
      <c r="F161" s="75">
        <v>500</v>
      </c>
      <c r="G161" s="75">
        <v>0</v>
      </c>
      <c r="H161" s="75">
        <v>500</v>
      </c>
      <c r="I161" s="75">
        <v>500</v>
      </c>
      <c r="J161" s="75">
        <v>0</v>
      </c>
      <c r="K161" s="75">
        <v>500</v>
      </c>
      <c r="L161" s="75">
        <v>500</v>
      </c>
      <c r="M161" s="75">
        <v>0</v>
      </c>
      <c r="N161" s="75">
        <v>500</v>
      </c>
    </row>
    <row r="162" spans="1:14" ht="16.5" hidden="1">
      <c r="A162" s="48"/>
      <c r="B162" s="75"/>
      <c r="C162" s="107"/>
      <c r="D162" s="75"/>
      <c r="E162" s="107"/>
      <c r="F162" s="75"/>
      <c r="G162" s="75"/>
      <c r="H162" s="75"/>
      <c r="I162" s="75"/>
      <c r="J162" s="75"/>
      <c r="K162" s="75"/>
      <c r="L162" s="75"/>
      <c r="M162" s="75"/>
      <c r="N162" s="75"/>
    </row>
    <row r="163" spans="1:14" ht="82.5">
      <c r="A163" s="48" t="s">
        <v>547</v>
      </c>
      <c r="B163" s="75">
        <v>907</v>
      </c>
      <c r="C163" s="107" t="s">
        <v>692</v>
      </c>
      <c r="D163" s="75" t="s">
        <v>548</v>
      </c>
      <c r="E163" s="107"/>
      <c r="F163" s="75">
        <v>244.118</v>
      </c>
      <c r="G163" s="75">
        <v>0</v>
      </c>
      <c r="H163" s="75">
        <v>244.118</v>
      </c>
      <c r="I163" s="75"/>
      <c r="J163" s="75"/>
      <c r="K163" s="75">
        <v>0</v>
      </c>
      <c r="L163" s="75"/>
      <c r="M163" s="75"/>
      <c r="N163" s="75"/>
    </row>
    <row r="164" spans="1:14" ht="33">
      <c r="A164" s="48" t="s">
        <v>613</v>
      </c>
      <c r="B164" s="75">
        <v>907</v>
      </c>
      <c r="C164" s="107" t="s">
        <v>692</v>
      </c>
      <c r="D164" s="75" t="s">
        <v>548</v>
      </c>
      <c r="E164" s="107">
        <v>500</v>
      </c>
      <c r="F164" s="75">
        <v>244.118</v>
      </c>
      <c r="G164" s="75">
        <v>0</v>
      </c>
      <c r="H164" s="75">
        <v>244.118</v>
      </c>
      <c r="I164" s="75"/>
      <c r="J164" s="75"/>
      <c r="K164" s="75">
        <v>0</v>
      </c>
      <c r="L164" s="75"/>
      <c r="M164" s="75"/>
      <c r="N164" s="75"/>
    </row>
    <row r="165" spans="1:14" ht="33">
      <c r="A165" s="48" t="s">
        <v>378</v>
      </c>
      <c r="B165" s="75">
        <v>907</v>
      </c>
      <c r="C165" s="107" t="s">
        <v>694</v>
      </c>
      <c r="D165" s="75"/>
      <c r="E165" s="107"/>
      <c r="F165" s="75">
        <v>400</v>
      </c>
      <c r="G165" s="75">
        <v>0</v>
      </c>
      <c r="H165" s="75">
        <v>400</v>
      </c>
      <c r="I165" s="75">
        <v>400</v>
      </c>
      <c r="J165" s="75">
        <v>0</v>
      </c>
      <c r="K165" s="75">
        <v>400</v>
      </c>
      <c r="L165" s="75">
        <v>400</v>
      </c>
      <c r="M165" s="75">
        <v>0</v>
      </c>
      <c r="N165" s="75">
        <v>400</v>
      </c>
    </row>
    <row r="166" spans="1:14" ht="66">
      <c r="A166" s="48" t="s">
        <v>666</v>
      </c>
      <c r="B166" s="75">
        <v>907</v>
      </c>
      <c r="C166" s="107" t="s">
        <v>695</v>
      </c>
      <c r="D166" s="75"/>
      <c r="E166" s="107"/>
      <c r="F166" s="75">
        <v>400</v>
      </c>
      <c r="G166" s="75">
        <v>0</v>
      </c>
      <c r="H166" s="75">
        <v>400</v>
      </c>
      <c r="I166" s="75">
        <v>400</v>
      </c>
      <c r="J166" s="75">
        <v>0</v>
      </c>
      <c r="K166" s="75">
        <v>400</v>
      </c>
      <c r="L166" s="75">
        <v>400</v>
      </c>
      <c r="M166" s="75">
        <v>0</v>
      </c>
      <c r="N166" s="75">
        <v>400</v>
      </c>
    </row>
    <row r="167" spans="1:14" ht="66">
      <c r="A167" s="48" t="s">
        <v>666</v>
      </c>
      <c r="B167" s="75">
        <v>907</v>
      </c>
      <c r="C167" s="107" t="s">
        <v>695</v>
      </c>
      <c r="D167" s="75"/>
      <c r="E167" s="107"/>
      <c r="F167" s="75">
        <v>400</v>
      </c>
      <c r="G167" s="75">
        <v>0</v>
      </c>
      <c r="H167" s="75">
        <v>400</v>
      </c>
      <c r="I167" s="75">
        <v>400</v>
      </c>
      <c r="J167" s="75">
        <v>0</v>
      </c>
      <c r="K167" s="75">
        <v>400</v>
      </c>
      <c r="L167" s="75">
        <v>400</v>
      </c>
      <c r="M167" s="75">
        <v>0</v>
      </c>
      <c r="N167" s="75">
        <v>400</v>
      </c>
    </row>
    <row r="168" spans="1:14" ht="49.5">
      <c r="A168" s="48" t="s">
        <v>667</v>
      </c>
      <c r="B168" s="75">
        <v>907</v>
      </c>
      <c r="C168" s="107" t="s">
        <v>695</v>
      </c>
      <c r="D168" s="75" t="s">
        <v>477</v>
      </c>
      <c r="E168" s="107"/>
      <c r="F168" s="75">
        <v>400</v>
      </c>
      <c r="G168" s="75">
        <v>0</v>
      </c>
      <c r="H168" s="75">
        <v>400</v>
      </c>
      <c r="I168" s="75">
        <v>400</v>
      </c>
      <c r="J168" s="75">
        <v>0</v>
      </c>
      <c r="K168" s="75">
        <v>400</v>
      </c>
      <c r="L168" s="75">
        <v>400</v>
      </c>
      <c r="M168" s="75">
        <v>0</v>
      </c>
      <c r="N168" s="75">
        <v>400</v>
      </c>
    </row>
    <row r="169" spans="1:14" ht="66">
      <c r="A169" s="48" t="s">
        <v>609</v>
      </c>
      <c r="B169" s="75">
        <v>907</v>
      </c>
      <c r="C169" s="107" t="s">
        <v>695</v>
      </c>
      <c r="D169" s="75" t="s">
        <v>477</v>
      </c>
      <c r="E169" s="107" t="s">
        <v>668</v>
      </c>
      <c r="F169" s="75">
        <v>400</v>
      </c>
      <c r="G169" s="75">
        <v>0</v>
      </c>
      <c r="H169" s="75">
        <v>400</v>
      </c>
      <c r="I169" s="75">
        <v>400</v>
      </c>
      <c r="J169" s="75">
        <v>0</v>
      </c>
      <c r="K169" s="75">
        <v>400</v>
      </c>
      <c r="L169" s="75">
        <v>400</v>
      </c>
      <c r="M169" s="75">
        <v>0</v>
      </c>
      <c r="N169" s="75">
        <v>400</v>
      </c>
    </row>
    <row r="170" spans="1:14" ht="16.5">
      <c r="A170" s="48" t="s">
        <v>386</v>
      </c>
      <c r="B170" s="75">
        <v>907</v>
      </c>
      <c r="C170" s="107" t="s">
        <v>696</v>
      </c>
      <c r="D170" s="97"/>
      <c r="E170" s="108"/>
      <c r="F170" s="97">
        <v>2248.2</v>
      </c>
      <c r="G170" s="97">
        <v>0</v>
      </c>
      <c r="H170" s="75">
        <v>2248.2</v>
      </c>
      <c r="I170" s="97">
        <v>2048.2</v>
      </c>
      <c r="J170" s="97">
        <v>0</v>
      </c>
      <c r="K170" s="75">
        <v>2048.2</v>
      </c>
      <c r="L170" s="97">
        <v>2748.2</v>
      </c>
      <c r="M170" s="97">
        <v>0</v>
      </c>
      <c r="N170" s="75">
        <v>2748.2</v>
      </c>
    </row>
    <row r="171" spans="1:14" ht="16.5">
      <c r="A171" s="48" t="s">
        <v>388</v>
      </c>
      <c r="B171" s="75">
        <v>907</v>
      </c>
      <c r="C171" s="107" t="s">
        <v>653</v>
      </c>
      <c r="D171" s="75"/>
      <c r="E171" s="107"/>
      <c r="F171" s="75">
        <v>300</v>
      </c>
      <c r="G171" s="75">
        <v>0</v>
      </c>
      <c r="H171" s="75">
        <v>300</v>
      </c>
      <c r="I171" s="75">
        <v>100</v>
      </c>
      <c r="J171" s="75">
        <v>0</v>
      </c>
      <c r="K171" s="75">
        <v>100</v>
      </c>
      <c r="L171" s="75">
        <v>800</v>
      </c>
      <c r="M171" s="75">
        <v>0</v>
      </c>
      <c r="N171" s="75">
        <v>800</v>
      </c>
    </row>
    <row r="172" spans="1:14" ht="33">
      <c r="A172" s="48" t="s">
        <v>669</v>
      </c>
      <c r="B172" s="75">
        <v>907</v>
      </c>
      <c r="C172" s="107" t="s">
        <v>653</v>
      </c>
      <c r="D172" s="75">
        <v>1020102</v>
      </c>
      <c r="E172" s="107"/>
      <c r="F172" s="75">
        <v>300</v>
      </c>
      <c r="G172" s="75">
        <v>0</v>
      </c>
      <c r="H172" s="75">
        <v>300</v>
      </c>
      <c r="I172" s="75">
        <v>100</v>
      </c>
      <c r="J172" s="75">
        <v>0</v>
      </c>
      <c r="K172" s="75">
        <v>100</v>
      </c>
      <c r="L172" s="75">
        <v>800</v>
      </c>
      <c r="M172" s="75">
        <v>0</v>
      </c>
      <c r="N172" s="75">
        <v>800</v>
      </c>
    </row>
    <row r="173" spans="1:14" ht="33">
      <c r="A173" s="48" t="s">
        <v>613</v>
      </c>
      <c r="B173" s="75">
        <v>907</v>
      </c>
      <c r="C173" s="107" t="s">
        <v>653</v>
      </c>
      <c r="D173" s="75">
        <v>1020102</v>
      </c>
      <c r="E173" s="107">
        <v>500</v>
      </c>
      <c r="F173" s="75">
        <v>300</v>
      </c>
      <c r="G173" s="75">
        <v>0</v>
      </c>
      <c r="H173" s="75">
        <v>300</v>
      </c>
      <c r="I173" s="75">
        <v>100</v>
      </c>
      <c r="J173" s="75">
        <v>0</v>
      </c>
      <c r="K173" s="75">
        <v>100</v>
      </c>
      <c r="L173" s="75">
        <v>800</v>
      </c>
      <c r="M173" s="75">
        <v>0</v>
      </c>
      <c r="N173" s="75">
        <v>800</v>
      </c>
    </row>
    <row r="174" spans="1:14" ht="82.5">
      <c r="A174" s="48" t="s">
        <v>560</v>
      </c>
      <c r="B174" s="75">
        <v>907</v>
      </c>
      <c r="C174" s="107" t="s">
        <v>697</v>
      </c>
      <c r="D174" s="75" t="s">
        <v>448</v>
      </c>
      <c r="E174" s="107"/>
      <c r="F174" s="75">
        <v>1948.2</v>
      </c>
      <c r="G174" s="75">
        <v>0</v>
      </c>
      <c r="H174" s="75">
        <v>1948.2</v>
      </c>
      <c r="I174" s="75">
        <v>1948.2</v>
      </c>
      <c r="J174" s="75">
        <v>0</v>
      </c>
      <c r="K174" s="75">
        <v>1948.2</v>
      </c>
      <c r="L174" s="75">
        <v>1948.2</v>
      </c>
      <c r="M174" s="75">
        <v>0</v>
      </c>
      <c r="N174" s="75">
        <v>1948.2</v>
      </c>
    </row>
    <row r="175" spans="1:14" ht="16.5">
      <c r="A175" s="48" t="s">
        <v>450</v>
      </c>
      <c r="B175" s="75">
        <v>907</v>
      </c>
      <c r="C175" s="107" t="s">
        <v>697</v>
      </c>
      <c r="D175" s="75" t="s">
        <v>451</v>
      </c>
      <c r="E175" s="107"/>
      <c r="F175" s="75">
        <v>1948.2</v>
      </c>
      <c r="G175" s="75">
        <v>0</v>
      </c>
      <c r="H175" s="75">
        <v>1948.2</v>
      </c>
      <c r="I175" s="75">
        <v>1948.2</v>
      </c>
      <c r="J175" s="75">
        <v>0</v>
      </c>
      <c r="K175" s="75">
        <v>1948.2</v>
      </c>
      <c r="L175" s="75">
        <v>1948.2</v>
      </c>
      <c r="M175" s="75">
        <v>0</v>
      </c>
      <c r="N175" s="75">
        <v>1948.2</v>
      </c>
    </row>
    <row r="176" spans="1:14" ht="33">
      <c r="A176" s="48" t="s">
        <v>613</v>
      </c>
      <c r="B176" s="75">
        <v>907</v>
      </c>
      <c r="C176" s="107" t="s">
        <v>697</v>
      </c>
      <c r="D176" s="75" t="s">
        <v>451</v>
      </c>
      <c r="E176" s="107">
        <v>500</v>
      </c>
      <c r="F176" s="75">
        <v>1948.2</v>
      </c>
      <c r="G176" s="75">
        <v>0</v>
      </c>
      <c r="H176" s="75">
        <v>1948.2</v>
      </c>
      <c r="I176" s="75">
        <v>1948.2</v>
      </c>
      <c r="J176" s="75">
        <v>0</v>
      </c>
      <c r="K176" s="75">
        <v>1948.2</v>
      </c>
      <c r="L176" s="75">
        <v>1948.2</v>
      </c>
      <c r="M176" s="75">
        <v>0</v>
      </c>
      <c r="N176" s="75">
        <v>1948.2</v>
      </c>
    </row>
    <row r="177" spans="1:14" ht="82.5">
      <c r="A177" s="48" t="s">
        <v>547</v>
      </c>
      <c r="B177" s="75">
        <v>907</v>
      </c>
      <c r="C177" s="107" t="s">
        <v>697</v>
      </c>
      <c r="D177" s="75" t="s">
        <v>548</v>
      </c>
      <c r="E177" s="107"/>
      <c r="F177" s="75">
        <v>450</v>
      </c>
      <c r="G177" s="75">
        <v>0</v>
      </c>
      <c r="H177" s="75">
        <v>450</v>
      </c>
      <c r="I177" s="75"/>
      <c r="J177" s="75"/>
      <c r="K177" s="75">
        <v>0</v>
      </c>
      <c r="L177" s="75"/>
      <c r="M177" s="75"/>
      <c r="N177" s="75"/>
    </row>
    <row r="178" spans="1:14" ht="33">
      <c r="A178" s="48" t="s">
        <v>613</v>
      </c>
      <c r="B178" s="75">
        <v>907</v>
      </c>
      <c r="C178" s="107" t="s">
        <v>697</v>
      </c>
      <c r="D178" s="75" t="s">
        <v>548</v>
      </c>
      <c r="E178" s="107">
        <v>500</v>
      </c>
      <c r="F178" s="75">
        <v>450</v>
      </c>
      <c r="G178" s="75">
        <v>0</v>
      </c>
      <c r="H178" s="75">
        <v>450</v>
      </c>
      <c r="I178" s="75"/>
      <c r="J178" s="75"/>
      <c r="K178" s="75">
        <v>0</v>
      </c>
      <c r="L178" s="75"/>
      <c r="M178" s="75"/>
      <c r="N178" s="75"/>
    </row>
    <row r="179" spans="1:14" ht="16.5">
      <c r="A179" s="48" t="s">
        <v>390</v>
      </c>
      <c r="B179" s="75">
        <v>907</v>
      </c>
      <c r="C179" s="107" t="s">
        <v>690</v>
      </c>
      <c r="D179" s="75"/>
      <c r="E179" s="107"/>
      <c r="F179" s="75">
        <v>22991.006999999998</v>
      </c>
      <c r="G179" s="75">
        <v>0</v>
      </c>
      <c r="H179" s="75">
        <v>22991.006999999998</v>
      </c>
      <c r="I179" s="75">
        <v>13530</v>
      </c>
      <c r="J179" s="75">
        <v>0</v>
      </c>
      <c r="K179" s="75">
        <v>13530</v>
      </c>
      <c r="L179" s="75">
        <v>17150</v>
      </c>
      <c r="M179" s="75">
        <v>0</v>
      </c>
      <c r="N179" s="75">
        <v>17150</v>
      </c>
    </row>
    <row r="180" spans="1:14" ht="16.5">
      <c r="A180" s="48" t="s">
        <v>391</v>
      </c>
      <c r="B180" s="75">
        <v>907</v>
      </c>
      <c r="C180" s="107" t="s">
        <v>698</v>
      </c>
      <c r="D180" s="75"/>
      <c r="E180" s="107"/>
      <c r="F180" s="75">
        <v>8092.368</v>
      </c>
      <c r="G180" s="75">
        <v>0</v>
      </c>
      <c r="H180" s="75">
        <v>8092.368</v>
      </c>
      <c r="I180" s="75">
        <v>5230</v>
      </c>
      <c r="J180" s="75">
        <v>0</v>
      </c>
      <c r="K180" s="75">
        <v>5230</v>
      </c>
      <c r="L180" s="75">
        <v>7650</v>
      </c>
      <c r="M180" s="75">
        <v>0</v>
      </c>
      <c r="N180" s="75">
        <v>7650</v>
      </c>
    </row>
    <row r="181" spans="1:14" ht="16.5">
      <c r="A181" s="48" t="s">
        <v>482</v>
      </c>
      <c r="B181" s="75">
        <v>907</v>
      </c>
      <c r="C181" s="107" t="s">
        <v>698</v>
      </c>
      <c r="D181" s="75" t="s">
        <v>483</v>
      </c>
      <c r="E181" s="107"/>
      <c r="F181" s="75">
        <v>1300</v>
      </c>
      <c r="G181" s="75">
        <v>0</v>
      </c>
      <c r="H181" s="75">
        <v>1300</v>
      </c>
      <c r="I181" s="75">
        <v>500</v>
      </c>
      <c r="J181" s="75">
        <v>0</v>
      </c>
      <c r="K181" s="75">
        <v>500</v>
      </c>
      <c r="L181" s="75">
        <v>1600</v>
      </c>
      <c r="M181" s="75">
        <v>0</v>
      </c>
      <c r="N181" s="75">
        <v>1600</v>
      </c>
    </row>
    <row r="182" spans="1:14" ht="33">
      <c r="A182" s="48" t="s">
        <v>484</v>
      </c>
      <c r="B182" s="75">
        <v>907</v>
      </c>
      <c r="C182" s="107" t="s">
        <v>698</v>
      </c>
      <c r="D182" s="75" t="s">
        <v>485</v>
      </c>
      <c r="E182" s="107"/>
      <c r="F182" s="75">
        <v>1300</v>
      </c>
      <c r="G182" s="75">
        <v>0</v>
      </c>
      <c r="H182" s="75">
        <v>1300</v>
      </c>
      <c r="I182" s="75">
        <v>500</v>
      </c>
      <c r="J182" s="75">
        <v>0</v>
      </c>
      <c r="K182" s="75">
        <v>500</v>
      </c>
      <c r="L182" s="75">
        <v>1600</v>
      </c>
      <c r="M182" s="75">
        <v>0</v>
      </c>
      <c r="N182" s="75">
        <v>1600</v>
      </c>
    </row>
    <row r="183" spans="1:14" ht="33">
      <c r="A183" s="48" t="s">
        <v>500</v>
      </c>
      <c r="B183" s="75">
        <v>907</v>
      </c>
      <c r="C183" s="107" t="s">
        <v>698</v>
      </c>
      <c r="D183" s="75" t="s">
        <v>485</v>
      </c>
      <c r="E183" s="107" t="s">
        <v>744</v>
      </c>
      <c r="F183" s="75">
        <v>1300</v>
      </c>
      <c r="G183" s="75">
        <v>0</v>
      </c>
      <c r="H183" s="75">
        <v>1300</v>
      </c>
      <c r="I183" s="75">
        <v>500</v>
      </c>
      <c r="J183" s="75">
        <v>0</v>
      </c>
      <c r="K183" s="75">
        <v>500</v>
      </c>
      <c r="L183" s="75">
        <v>1600</v>
      </c>
      <c r="M183" s="75">
        <v>0</v>
      </c>
      <c r="N183" s="75">
        <v>1600</v>
      </c>
    </row>
    <row r="184" spans="1:14" ht="82.5">
      <c r="A184" s="48" t="s">
        <v>547</v>
      </c>
      <c r="B184" s="75">
        <v>907</v>
      </c>
      <c r="C184" s="107" t="s">
        <v>698</v>
      </c>
      <c r="D184" s="75" t="s">
        <v>548</v>
      </c>
      <c r="E184" s="108"/>
      <c r="F184" s="97">
        <v>6792.368</v>
      </c>
      <c r="G184" s="97">
        <v>0</v>
      </c>
      <c r="H184" s="75">
        <v>6792.368</v>
      </c>
      <c r="I184" s="97">
        <v>4730</v>
      </c>
      <c r="J184" s="97">
        <v>0</v>
      </c>
      <c r="K184" s="75">
        <v>4730</v>
      </c>
      <c r="L184" s="97">
        <v>6050</v>
      </c>
      <c r="M184" s="97">
        <v>0</v>
      </c>
      <c r="N184" s="75">
        <v>6050</v>
      </c>
    </row>
    <row r="185" spans="1:14" ht="33">
      <c r="A185" s="48" t="s">
        <v>500</v>
      </c>
      <c r="B185" s="75">
        <v>907</v>
      </c>
      <c r="C185" s="107" t="s">
        <v>698</v>
      </c>
      <c r="D185" s="75" t="s">
        <v>548</v>
      </c>
      <c r="E185" s="108" t="s">
        <v>744</v>
      </c>
      <c r="F185" s="97">
        <v>6792.368</v>
      </c>
      <c r="G185" s="97">
        <v>0</v>
      </c>
      <c r="H185" s="75">
        <v>6792.368</v>
      </c>
      <c r="I185" s="97">
        <v>4730</v>
      </c>
      <c r="J185" s="97">
        <v>0</v>
      </c>
      <c r="K185" s="75">
        <v>4730</v>
      </c>
      <c r="L185" s="97">
        <v>6050</v>
      </c>
      <c r="M185" s="97">
        <v>0</v>
      </c>
      <c r="N185" s="75">
        <v>6050</v>
      </c>
    </row>
    <row r="186" spans="1:14" ht="16.5">
      <c r="A186" s="48" t="s">
        <v>392</v>
      </c>
      <c r="B186" s="75">
        <v>907</v>
      </c>
      <c r="C186" s="107" t="s">
        <v>691</v>
      </c>
      <c r="D186" s="75"/>
      <c r="E186" s="107"/>
      <c r="F186" s="75">
        <v>14898.639</v>
      </c>
      <c r="G186" s="75">
        <v>0</v>
      </c>
      <c r="H186" s="75">
        <v>14898.639</v>
      </c>
      <c r="I186" s="75">
        <v>8300</v>
      </c>
      <c r="J186" s="75">
        <v>0</v>
      </c>
      <c r="K186" s="75">
        <v>8300</v>
      </c>
      <c r="L186" s="75">
        <v>9500</v>
      </c>
      <c r="M186" s="75">
        <v>0</v>
      </c>
      <c r="N186" s="75">
        <v>9500</v>
      </c>
    </row>
    <row r="187" spans="1:14" ht="33">
      <c r="A187" s="48" t="s">
        <v>486</v>
      </c>
      <c r="B187" s="75">
        <v>907</v>
      </c>
      <c r="C187" s="107" t="s">
        <v>691</v>
      </c>
      <c r="D187" s="75" t="s">
        <v>487</v>
      </c>
      <c r="E187" s="108"/>
      <c r="F187" s="97">
        <v>1900</v>
      </c>
      <c r="G187" s="97">
        <v>0</v>
      </c>
      <c r="H187" s="75">
        <v>1900</v>
      </c>
      <c r="I187" s="97">
        <v>2200</v>
      </c>
      <c r="J187" s="97">
        <v>0</v>
      </c>
      <c r="K187" s="75">
        <v>2200</v>
      </c>
      <c r="L187" s="97">
        <v>2200</v>
      </c>
      <c r="M187" s="97">
        <v>0</v>
      </c>
      <c r="N187" s="75">
        <v>2200</v>
      </c>
    </row>
    <row r="188" spans="1:14" ht="33">
      <c r="A188" s="48" t="s">
        <v>484</v>
      </c>
      <c r="B188" s="75">
        <v>907</v>
      </c>
      <c r="C188" s="107" t="s">
        <v>691</v>
      </c>
      <c r="D188" s="75" t="s">
        <v>488</v>
      </c>
      <c r="E188" s="108"/>
      <c r="F188" s="97">
        <v>1900</v>
      </c>
      <c r="G188" s="97">
        <v>0</v>
      </c>
      <c r="H188" s="75">
        <v>1900</v>
      </c>
      <c r="I188" s="97">
        <v>2200</v>
      </c>
      <c r="J188" s="97">
        <v>0</v>
      </c>
      <c r="K188" s="75">
        <v>2200</v>
      </c>
      <c r="L188" s="97">
        <v>2200</v>
      </c>
      <c r="M188" s="97">
        <v>0</v>
      </c>
      <c r="N188" s="75">
        <v>2200</v>
      </c>
    </row>
    <row r="189" spans="1:14" ht="33">
      <c r="A189" s="48" t="s">
        <v>500</v>
      </c>
      <c r="B189" s="75">
        <v>907</v>
      </c>
      <c r="C189" s="107" t="s">
        <v>691</v>
      </c>
      <c r="D189" s="75" t="s">
        <v>488</v>
      </c>
      <c r="E189" s="108" t="s">
        <v>744</v>
      </c>
      <c r="F189" s="97">
        <v>1900</v>
      </c>
      <c r="G189" s="97">
        <v>0</v>
      </c>
      <c r="H189" s="75">
        <v>1900</v>
      </c>
      <c r="I189" s="97">
        <v>2200</v>
      </c>
      <c r="J189" s="97">
        <v>0</v>
      </c>
      <c r="K189" s="75">
        <v>2200</v>
      </c>
      <c r="L189" s="97">
        <v>2200</v>
      </c>
      <c r="M189" s="97">
        <v>0</v>
      </c>
      <c r="N189" s="75">
        <v>2200</v>
      </c>
    </row>
    <row r="190" spans="1:14" ht="82.5">
      <c r="A190" s="48" t="s">
        <v>547</v>
      </c>
      <c r="B190" s="75">
        <v>907</v>
      </c>
      <c r="C190" s="107" t="s">
        <v>691</v>
      </c>
      <c r="D190" s="75" t="s">
        <v>548</v>
      </c>
      <c r="E190" s="108"/>
      <c r="F190" s="97">
        <v>12998.639</v>
      </c>
      <c r="G190" s="97">
        <v>0</v>
      </c>
      <c r="H190" s="75">
        <v>12998.639</v>
      </c>
      <c r="I190" s="97">
        <v>6100</v>
      </c>
      <c r="J190" s="97">
        <v>0</v>
      </c>
      <c r="K190" s="75">
        <v>6100</v>
      </c>
      <c r="L190" s="97">
        <v>7300</v>
      </c>
      <c r="M190" s="97">
        <v>0</v>
      </c>
      <c r="N190" s="75">
        <v>7300</v>
      </c>
    </row>
    <row r="191" spans="1:14" ht="33">
      <c r="A191" s="48" t="s">
        <v>500</v>
      </c>
      <c r="B191" s="75">
        <v>907</v>
      </c>
      <c r="C191" s="107" t="s">
        <v>691</v>
      </c>
      <c r="D191" s="75" t="s">
        <v>548</v>
      </c>
      <c r="E191" s="108" t="s">
        <v>744</v>
      </c>
      <c r="F191" s="97">
        <v>12998.639</v>
      </c>
      <c r="G191" s="97">
        <v>0</v>
      </c>
      <c r="H191" s="75">
        <v>12998.639</v>
      </c>
      <c r="I191" s="97">
        <v>6100</v>
      </c>
      <c r="J191" s="97">
        <v>0</v>
      </c>
      <c r="K191" s="75">
        <v>6100</v>
      </c>
      <c r="L191" s="97">
        <v>7300</v>
      </c>
      <c r="M191" s="97">
        <v>0</v>
      </c>
      <c r="N191" s="75">
        <v>7300</v>
      </c>
    </row>
    <row r="192" spans="1:14" ht="33">
      <c r="A192" s="48" t="s">
        <v>395</v>
      </c>
      <c r="B192" s="75">
        <v>907</v>
      </c>
      <c r="C192" s="107" t="s">
        <v>699</v>
      </c>
      <c r="D192" s="75"/>
      <c r="E192" s="107"/>
      <c r="F192" s="75">
        <v>1174</v>
      </c>
      <c r="G192" s="75">
        <v>0</v>
      </c>
      <c r="H192" s="75">
        <v>1174</v>
      </c>
      <c r="I192" s="75">
        <v>174</v>
      </c>
      <c r="J192" s="75">
        <v>0</v>
      </c>
      <c r="K192" s="75">
        <v>174</v>
      </c>
      <c r="L192" s="75">
        <v>174</v>
      </c>
      <c r="M192" s="75">
        <v>0</v>
      </c>
      <c r="N192" s="75">
        <v>174</v>
      </c>
    </row>
    <row r="193" spans="1:14" ht="16.5">
      <c r="A193" s="48" t="s">
        <v>396</v>
      </c>
      <c r="B193" s="75">
        <v>907</v>
      </c>
      <c r="C193" s="107" t="s">
        <v>675</v>
      </c>
      <c r="D193" s="75"/>
      <c r="E193" s="107"/>
      <c r="F193" s="75">
        <v>1174</v>
      </c>
      <c r="G193" s="75">
        <v>0</v>
      </c>
      <c r="H193" s="75">
        <v>1174</v>
      </c>
      <c r="I193" s="75">
        <v>174</v>
      </c>
      <c r="J193" s="75">
        <v>0</v>
      </c>
      <c r="K193" s="75">
        <v>174</v>
      </c>
      <c r="L193" s="75">
        <v>174</v>
      </c>
      <c r="M193" s="75">
        <v>0</v>
      </c>
      <c r="N193" s="75">
        <v>174</v>
      </c>
    </row>
    <row r="194" spans="1:14" ht="49.5">
      <c r="A194" s="48" t="s">
        <v>502</v>
      </c>
      <c r="B194" s="75">
        <v>907</v>
      </c>
      <c r="C194" s="107" t="s">
        <v>675</v>
      </c>
      <c r="D194" s="75" t="s">
        <v>503</v>
      </c>
      <c r="E194" s="108"/>
      <c r="F194" s="97">
        <v>174</v>
      </c>
      <c r="G194" s="97">
        <v>0</v>
      </c>
      <c r="H194" s="75">
        <v>174</v>
      </c>
      <c r="I194" s="97">
        <v>174</v>
      </c>
      <c r="J194" s="97">
        <v>0</v>
      </c>
      <c r="K194" s="75">
        <v>174</v>
      </c>
      <c r="L194" s="97">
        <v>174</v>
      </c>
      <c r="M194" s="97">
        <v>0</v>
      </c>
      <c r="N194" s="75">
        <v>174</v>
      </c>
    </row>
    <row r="195" spans="1:14" ht="33">
      <c r="A195" s="48" t="s">
        <v>484</v>
      </c>
      <c r="B195" s="75">
        <v>907</v>
      </c>
      <c r="C195" s="107" t="s">
        <v>675</v>
      </c>
      <c r="D195" s="75" t="s">
        <v>504</v>
      </c>
      <c r="E195" s="108"/>
      <c r="F195" s="97">
        <v>174</v>
      </c>
      <c r="G195" s="97">
        <v>0</v>
      </c>
      <c r="H195" s="75">
        <v>174</v>
      </c>
      <c r="I195" s="97">
        <v>174</v>
      </c>
      <c r="J195" s="97">
        <v>0</v>
      </c>
      <c r="K195" s="75">
        <v>174</v>
      </c>
      <c r="L195" s="97">
        <v>174</v>
      </c>
      <c r="M195" s="97">
        <v>0</v>
      </c>
      <c r="N195" s="75">
        <v>174</v>
      </c>
    </row>
    <row r="196" spans="1:14" ht="33">
      <c r="A196" s="48" t="s">
        <v>500</v>
      </c>
      <c r="B196" s="75">
        <v>907</v>
      </c>
      <c r="C196" s="107" t="s">
        <v>675</v>
      </c>
      <c r="D196" s="75" t="s">
        <v>504</v>
      </c>
      <c r="E196" s="108"/>
      <c r="F196" s="97">
        <v>174</v>
      </c>
      <c r="G196" s="97">
        <v>0</v>
      </c>
      <c r="H196" s="75">
        <v>174</v>
      </c>
      <c r="I196" s="97">
        <v>174</v>
      </c>
      <c r="J196" s="97">
        <v>0</v>
      </c>
      <c r="K196" s="75">
        <v>174</v>
      </c>
      <c r="L196" s="97">
        <v>174</v>
      </c>
      <c r="M196" s="97">
        <v>0</v>
      </c>
      <c r="N196" s="75">
        <v>174</v>
      </c>
    </row>
    <row r="197" spans="1:14" ht="49.5">
      <c r="A197" s="48" t="s">
        <v>624</v>
      </c>
      <c r="B197" s="75">
        <v>907</v>
      </c>
      <c r="C197" s="107" t="s">
        <v>675</v>
      </c>
      <c r="D197" s="75" t="s">
        <v>504</v>
      </c>
      <c r="E197" s="107" t="s">
        <v>744</v>
      </c>
      <c r="F197" s="75">
        <v>174</v>
      </c>
      <c r="G197" s="75">
        <v>0</v>
      </c>
      <c r="H197" s="75">
        <v>174</v>
      </c>
      <c r="I197" s="75">
        <v>174</v>
      </c>
      <c r="J197" s="75">
        <v>0</v>
      </c>
      <c r="K197" s="75">
        <v>174</v>
      </c>
      <c r="L197" s="75">
        <v>174</v>
      </c>
      <c r="M197" s="75">
        <v>0</v>
      </c>
      <c r="N197" s="75">
        <v>174</v>
      </c>
    </row>
    <row r="198" spans="1:14" ht="82.5">
      <c r="A198" s="48" t="s">
        <v>547</v>
      </c>
      <c r="B198" s="75">
        <v>907</v>
      </c>
      <c r="C198" s="107" t="s">
        <v>675</v>
      </c>
      <c r="D198" s="75" t="s">
        <v>548</v>
      </c>
      <c r="E198" s="107"/>
      <c r="F198" s="75">
        <v>1000</v>
      </c>
      <c r="G198" s="75">
        <v>0</v>
      </c>
      <c r="H198" s="75">
        <v>1000</v>
      </c>
      <c r="I198" s="75"/>
      <c r="J198" s="75"/>
      <c r="K198" s="75">
        <v>0</v>
      </c>
      <c r="L198" s="75"/>
      <c r="M198" s="75"/>
      <c r="N198" s="75"/>
    </row>
    <row r="199" spans="1:14" ht="33">
      <c r="A199" s="48" t="s">
        <v>484</v>
      </c>
      <c r="B199" s="75">
        <v>907</v>
      </c>
      <c r="C199" s="107" t="s">
        <v>675</v>
      </c>
      <c r="D199" s="75" t="s">
        <v>548</v>
      </c>
      <c r="E199" s="108" t="s">
        <v>744</v>
      </c>
      <c r="F199" s="75">
        <v>1000</v>
      </c>
      <c r="G199" s="75">
        <v>0</v>
      </c>
      <c r="H199" s="75">
        <v>1000</v>
      </c>
      <c r="I199" s="75"/>
      <c r="J199" s="75"/>
      <c r="K199" s="75">
        <v>0</v>
      </c>
      <c r="L199" s="75"/>
      <c r="M199" s="75"/>
      <c r="N199" s="75"/>
    </row>
    <row r="200" spans="1:14" ht="33">
      <c r="A200" s="48" t="s">
        <v>670</v>
      </c>
      <c r="B200" s="75">
        <v>907</v>
      </c>
      <c r="C200" s="107" t="s">
        <v>700</v>
      </c>
      <c r="D200" s="75"/>
      <c r="E200" s="107"/>
      <c r="F200" s="75">
        <v>3477.655</v>
      </c>
      <c r="G200" s="75">
        <v>0</v>
      </c>
      <c r="H200" s="75">
        <v>3477.655</v>
      </c>
      <c r="I200" s="75">
        <v>900</v>
      </c>
      <c r="J200" s="75">
        <v>0</v>
      </c>
      <c r="K200" s="75">
        <v>900</v>
      </c>
      <c r="L200" s="75">
        <v>900</v>
      </c>
      <c r="M200" s="75">
        <v>0</v>
      </c>
      <c r="N200" s="75">
        <v>900</v>
      </c>
    </row>
    <row r="201" spans="1:14" ht="16.5">
      <c r="A201" s="48" t="s">
        <v>398</v>
      </c>
      <c r="B201" s="75">
        <v>907</v>
      </c>
      <c r="C201" s="107" t="s">
        <v>789</v>
      </c>
      <c r="D201" s="75"/>
      <c r="E201" s="107"/>
      <c r="F201" s="75">
        <v>900</v>
      </c>
      <c r="G201" s="75">
        <v>0</v>
      </c>
      <c r="H201" s="75">
        <v>900</v>
      </c>
      <c r="I201" s="75">
        <v>900</v>
      </c>
      <c r="J201" s="75">
        <v>0</v>
      </c>
      <c r="K201" s="75">
        <v>900</v>
      </c>
      <c r="L201" s="75">
        <v>900</v>
      </c>
      <c r="M201" s="75">
        <v>0</v>
      </c>
      <c r="N201" s="75">
        <v>900</v>
      </c>
    </row>
    <row r="202" spans="1:14" ht="33">
      <c r="A202" s="48" t="s">
        <v>513</v>
      </c>
      <c r="B202" s="75">
        <v>907</v>
      </c>
      <c r="C202" s="107" t="s">
        <v>789</v>
      </c>
      <c r="D202" s="75"/>
      <c r="E202" s="107"/>
      <c r="F202" s="75">
        <v>900</v>
      </c>
      <c r="G202" s="75">
        <v>0</v>
      </c>
      <c r="H202" s="75">
        <v>900</v>
      </c>
      <c r="I202" s="75">
        <v>900</v>
      </c>
      <c r="J202" s="75">
        <v>0</v>
      </c>
      <c r="K202" s="75">
        <v>900</v>
      </c>
      <c r="L202" s="75">
        <v>900</v>
      </c>
      <c r="M202" s="75">
        <v>0</v>
      </c>
      <c r="N202" s="75">
        <v>900</v>
      </c>
    </row>
    <row r="203" spans="1:14" ht="33">
      <c r="A203" s="48" t="s">
        <v>484</v>
      </c>
      <c r="B203" s="75">
        <v>907</v>
      </c>
      <c r="C203" s="107" t="s">
        <v>789</v>
      </c>
      <c r="D203" s="75" t="s">
        <v>515</v>
      </c>
      <c r="E203" s="107"/>
      <c r="F203" s="75">
        <v>900</v>
      </c>
      <c r="G203" s="75">
        <v>0</v>
      </c>
      <c r="H203" s="75">
        <v>900</v>
      </c>
      <c r="I203" s="75">
        <v>900</v>
      </c>
      <c r="J203" s="75">
        <v>0</v>
      </c>
      <c r="K203" s="75">
        <v>900</v>
      </c>
      <c r="L203" s="75">
        <v>900</v>
      </c>
      <c r="M203" s="75">
        <v>0</v>
      </c>
      <c r="N203" s="75">
        <v>900</v>
      </c>
    </row>
    <row r="204" spans="1:14" ht="33">
      <c r="A204" s="48" t="s">
        <v>671</v>
      </c>
      <c r="B204" s="75">
        <v>907</v>
      </c>
      <c r="C204" s="107" t="s">
        <v>789</v>
      </c>
      <c r="D204" s="75" t="s">
        <v>515</v>
      </c>
      <c r="E204" s="107" t="s">
        <v>744</v>
      </c>
      <c r="F204" s="75">
        <v>900</v>
      </c>
      <c r="G204" s="75">
        <v>0</v>
      </c>
      <c r="H204" s="75">
        <v>900</v>
      </c>
      <c r="I204" s="75">
        <v>900</v>
      </c>
      <c r="J204" s="75">
        <v>0</v>
      </c>
      <c r="K204" s="75">
        <v>900</v>
      </c>
      <c r="L204" s="75">
        <v>900</v>
      </c>
      <c r="M204" s="75">
        <v>0</v>
      </c>
      <c r="N204" s="75">
        <v>900</v>
      </c>
    </row>
    <row r="205" spans="1:14" ht="82.5">
      <c r="A205" s="48" t="s">
        <v>547</v>
      </c>
      <c r="B205" s="75">
        <v>907</v>
      </c>
      <c r="C205" s="107" t="s">
        <v>789</v>
      </c>
      <c r="D205" s="75" t="s">
        <v>548</v>
      </c>
      <c r="E205" s="107"/>
      <c r="F205" s="75">
        <v>2577.655</v>
      </c>
      <c r="G205" s="75">
        <v>0</v>
      </c>
      <c r="H205" s="75">
        <v>2577.655</v>
      </c>
      <c r="I205" s="75"/>
      <c r="J205" s="75"/>
      <c r="K205" s="75">
        <v>0</v>
      </c>
      <c r="L205" s="75"/>
      <c r="M205" s="75"/>
      <c r="N205" s="75"/>
    </row>
    <row r="206" spans="1:14" ht="33">
      <c r="A206" s="48" t="s">
        <v>484</v>
      </c>
      <c r="B206" s="75">
        <v>907</v>
      </c>
      <c r="C206" s="107" t="s">
        <v>789</v>
      </c>
      <c r="D206" s="75" t="s">
        <v>548</v>
      </c>
      <c r="E206" s="107" t="s">
        <v>744</v>
      </c>
      <c r="F206" s="75">
        <v>2577.655</v>
      </c>
      <c r="G206" s="75"/>
      <c r="H206" s="75">
        <v>2577.655</v>
      </c>
      <c r="I206" s="75"/>
      <c r="J206" s="75"/>
      <c r="K206" s="75">
        <v>0</v>
      </c>
      <c r="L206" s="75"/>
      <c r="M206" s="75"/>
      <c r="N206" s="75"/>
    </row>
    <row r="207" spans="1:14" ht="49.5">
      <c r="A207" s="48" t="s">
        <v>742</v>
      </c>
      <c r="B207" s="97">
        <v>901</v>
      </c>
      <c r="C207" s="108"/>
      <c r="D207" s="97"/>
      <c r="E207" s="108"/>
      <c r="F207" s="97">
        <v>214399.2</v>
      </c>
      <c r="G207" s="97">
        <v>8788</v>
      </c>
      <c r="H207" s="75">
        <v>223187.2</v>
      </c>
      <c r="I207" s="97">
        <v>208565.1</v>
      </c>
      <c r="J207" s="97">
        <v>8788</v>
      </c>
      <c r="K207" s="75">
        <v>217353.1</v>
      </c>
      <c r="L207" s="97">
        <v>225152.2</v>
      </c>
      <c r="M207" s="97">
        <v>8788</v>
      </c>
      <c r="N207" s="75">
        <v>233940.2</v>
      </c>
    </row>
    <row r="208" spans="1:14" ht="16.5">
      <c r="A208" s="48" t="s">
        <v>390</v>
      </c>
      <c r="B208" s="97">
        <v>901</v>
      </c>
      <c r="C208" s="108" t="s">
        <v>690</v>
      </c>
      <c r="D208" s="97"/>
      <c r="E208" s="108"/>
      <c r="F208" s="97">
        <v>206667.9</v>
      </c>
      <c r="G208" s="97">
        <v>8788</v>
      </c>
      <c r="H208" s="75">
        <v>215455.9</v>
      </c>
      <c r="I208" s="97">
        <v>200308.7</v>
      </c>
      <c r="J208" s="97">
        <v>8788</v>
      </c>
      <c r="K208" s="75">
        <v>209096.7</v>
      </c>
      <c r="L208" s="97">
        <v>216883.2</v>
      </c>
      <c r="M208" s="97">
        <v>8788</v>
      </c>
      <c r="N208" s="75">
        <v>225671.2</v>
      </c>
    </row>
    <row r="209" spans="1:14" ht="16.5">
      <c r="A209" s="48" t="s">
        <v>391</v>
      </c>
      <c r="B209" s="97">
        <v>901</v>
      </c>
      <c r="C209" s="108" t="s">
        <v>698</v>
      </c>
      <c r="D209" s="97"/>
      <c r="E209" s="108"/>
      <c r="F209" s="97">
        <v>24150.5</v>
      </c>
      <c r="G209" s="97">
        <v>7822</v>
      </c>
      <c r="H209" s="75">
        <v>31972.5</v>
      </c>
      <c r="I209" s="97">
        <v>21150.5</v>
      </c>
      <c r="J209" s="97">
        <v>7822</v>
      </c>
      <c r="K209" s="75">
        <v>28972.5</v>
      </c>
      <c r="L209" s="97">
        <v>27150.5</v>
      </c>
      <c r="M209" s="97">
        <v>7822</v>
      </c>
      <c r="N209" s="75">
        <v>34972.5</v>
      </c>
    </row>
    <row r="210" spans="1:14" ht="49.5">
      <c r="A210" s="48" t="s">
        <v>742</v>
      </c>
      <c r="B210" s="97">
        <v>901</v>
      </c>
      <c r="C210" s="108" t="s">
        <v>698</v>
      </c>
      <c r="D210" s="97"/>
      <c r="E210" s="108"/>
      <c r="F210" s="97">
        <v>24150.5</v>
      </c>
      <c r="G210" s="97">
        <v>7822</v>
      </c>
      <c r="H210" s="75">
        <v>31972.5</v>
      </c>
      <c r="I210" s="97">
        <v>21150.5</v>
      </c>
      <c r="J210" s="97">
        <v>7822</v>
      </c>
      <c r="K210" s="75">
        <v>28972.5</v>
      </c>
      <c r="L210" s="97">
        <v>27150.5</v>
      </c>
      <c r="M210" s="97">
        <v>7822</v>
      </c>
      <c r="N210" s="75">
        <v>34972.5</v>
      </c>
    </row>
    <row r="211" spans="1:14" ht="16.5">
      <c r="A211" s="48" t="s">
        <v>482</v>
      </c>
      <c r="B211" s="97">
        <v>901</v>
      </c>
      <c r="C211" s="108" t="s">
        <v>698</v>
      </c>
      <c r="D211" s="97" t="s">
        <v>483</v>
      </c>
      <c r="E211" s="108"/>
      <c r="F211" s="97">
        <v>24150.5</v>
      </c>
      <c r="G211" s="97">
        <v>7822</v>
      </c>
      <c r="H211" s="75">
        <v>31972.5</v>
      </c>
      <c r="I211" s="97">
        <v>21150.5</v>
      </c>
      <c r="J211" s="97">
        <v>7822</v>
      </c>
      <c r="K211" s="75">
        <v>28972.5</v>
      </c>
      <c r="L211" s="97">
        <v>27150.5</v>
      </c>
      <c r="M211" s="97">
        <v>7822</v>
      </c>
      <c r="N211" s="75">
        <v>34972.5</v>
      </c>
    </row>
    <row r="212" spans="1:14" ht="33">
      <c r="A212" s="48" t="s">
        <v>484</v>
      </c>
      <c r="B212" s="97">
        <v>901</v>
      </c>
      <c r="C212" s="108" t="s">
        <v>698</v>
      </c>
      <c r="D212" s="97" t="s">
        <v>485</v>
      </c>
      <c r="E212" s="108"/>
      <c r="F212" s="97">
        <v>24150.5</v>
      </c>
      <c r="G212" s="97">
        <v>7822</v>
      </c>
      <c r="H212" s="75">
        <v>31972.5</v>
      </c>
      <c r="I212" s="97">
        <v>21150.5</v>
      </c>
      <c r="J212" s="97">
        <v>7822</v>
      </c>
      <c r="K212" s="75">
        <v>28972.5</v>
      </c>
      <c r="L212" s="97">
        <v>27150.5</v>
      </c>
      <c r="M212" s="97">
        <v>7822</v>
      </c>
      <c r="N212" s="75">
        <v>34972.5</v>
      </c>
    </row>
    <row r="213" spans="1:14" ht="33">
      <c r="A213" s="48" t="s">
        <v>500</v>
      </c>
      <c r="B213" s="97">
        <v>901</v>
      </c>
      <c r="C213" s="108" t="s">
        <v>698</v>
      </c>
      <c r="D213" s="97" t="s">
        <v>485</v>
      </c>
      <c r="E213" s="108" t="s">
        <v>744</v>
      </c>
      <c r="F213" s="97">
        <v>24150.5</v>
      </c>
      <c r="G213" s="97">
        <v>7822</v>
      </c>
      <c r="H213" s="75">
        <v>31972.5</v>
      </c>
      <c r="I213" s="97">
        <v>21150.5</v>
      </c>
      <c r="J213" s="97">
        <v>7822</v>
      </c>
      <c r="K213" s="75">
        <v>28972.5</v>
      </c>
      <c r="L213" s="97">
        <v>27150.5</v>
      </c>
      <c r="M213" s="97">
        <v>7822</v>
      </c>
      <c r="N213" s="75">
        <v>34972.5</v>
      </c>
    </row>
    <row r="214" spans="1:14" ht="16.5">
      <c r="A214" s="48" t="s">
        <v>392</v>
      </c>
      <c r="B214" s="97">
        <v>901</v>
      </c>
      <c r="C214" s="108" t="s">
        <v>691</v>
      </c>
      <c r="D214" s="97"/>
      <c r="E214" s="108"/>
      <c r="F214" s="97">
        <v>177513.8</v>
      </c>
      <c r="G214" s="97">
        <v>966</v>
      </c>
      <c r="H214" s="97">
        <v>178479.8</v>
      </c>
      <c r="I214" s="97">
        <v>174160.9</v>
      </c>
      <c r="J214" s="97">
        <v>966</v>
      </c>
      <c r="K214" s="75">
        <v>175126.9</v>
      </c>
      <c r="L214" s="97">
        <v>185035.4</v>
      </c>
      <c r="M214" s="97">
        <v>966</v>
      </c>
      <c r="N214" s="97">
        <v>186001.4</v>
      </c>
    </row>
    <row r="215" spans="1:14" ht="33">
      <c r="A215" s="48" t="s">
        <v>486</v>
      </c>
      <c r="B215" s="97">
        <v>901</v>
      </c>
      <c r="C215" s="108" t="s">
        <v>691</v>
      </c>
      <c r="D215" s="97" t="s">
        <v>487</v>
      </c>
      <c r="E215" s="108"/>
      <c r="F215" s="97">
        <v>170975.8</v>
      </c>
      <c r="G215" s="97">
        <v>906</v>
      </c>
      <c r="H215" s="97">
        <v>171881.8</v>
      </c>
      <c r="I215" s="97">
        <v>173159.9</v>
      </c>
      <c r="J215" s="97">
        <v>906</v>
      </c>
      <c r="K215" s="75">
        <v>174065.9</v>
      </c>
      <c r="L215" s="97">
        <v>184034.4</v>
      </c>
      <c r="M215" s="97">
        <v>906</v>
      </c>
      <c r="N215" s="97">
        <v>184940.4</v>
      </c>
    </row>
    <row r="216" spans="1:14" ht="49.5">
      <c r="A216" s="48" t="s">
        <v>742</v>
      </c>
      <c r="B216" s="97">
        <v>901</v>
      </c>
      <c r="C216" s="108" t="s">
        <v>691</v>
      </c>
      <c r="D216" s="97"/>
      <c r="E216" s="108"/>
      <c r="F216" s="97">
        <v>170975.8</v>
      </c>
      <c r="G216" s="97">
        <v>906</v>
      </c>
      <c r="H216" s="97">
        <v>171881.8</v>
      </c>
      <c r="I216" s="97">
        <v>173159.9</v>
      </c>
      <c r="J216" s="97">
        <v>906</v>
      </c>
      <c r="K216" s="75">
        <v>174065.9</v>
      </c>
      <c r="L216" s="97">
        <v>184034.4</v>
      </c>
      <c r="M216" s="97">
        <v>906</v>
      </c>
      <c r="N216" s="97">
        <v>184940.4</v>
      </c>
    </row>
    <row r="217" spans="1:14" ht="33">
      <c r="A217" s="48" t="s">
        <v>486</v>
      </c>
      <c r="B217" s="97">
        <v>901</v>
      </c>
      <c r="C217" s="108" t="s">
        <v>691</v>
      </c>
      <c r="D217" s="97" t="s">
        <v>487</v>
      </c>
      <c r="E217" s="108"/>
      <c r="F217" s="97">
        <v>170975.8</v>
      </c>
      <c r="G217" s="97">
        <v>906</v>
      </c>
      <c r="H217" s="97">
        <v>171881.8</v>
      </c>
      <c r="I217" s="97">
        <v>173159.9</v>
      </c>
      <c r="J217" s="97">
        <v>906</v>
      </c>
      <c r="K217" s="75">
        <v>174065.9</v>
      </c>
      <c r="L217" s="97">
        <v>184034.4</v>
      </c>
      <c r="M217" s="97">
        <v>906</v>
      </c>
      <c r="N217" s="97">
        <v>184940.4</v>
      </c>
    </row>
    <row r="218" spans="1:14" ht="33">
      <c r="A218" s="48" t="s">
        <v>484</v>
      </c>
      <c r="B218" s="97">
        <v>901</v>
      </c>
      <c r="C218" s="108" t="s">
        <v>691</v>
      </c>
      <c r="D218" s="97" t="s">
        <v>488</v>
      </c>
      <c r="E218" s="108"/>
      <c r="F218" s="97">
        <v>170975.8</v>
      </c>
      <c r="G218" s="97">
        <v>906</v>
      </c>
      <c r="H218" s="97">
        <v>171881.8</v>
      </c>
      <c r="I218" s="97">
        <v>173159.9</v>
      </c>
      <c r="J218" s="97">
        <v>906</v>
      </c>
      <c r="K218" s="75">
        <v>174065.9</v>
      </c>
      <c r="L218" s="97">
        <v>184034.4</v>
      </c>
      <c r="M218" s="97">
        <v>906</v>
      </c>
      <c r="N218" s="97">
        <v>184940.4</v>
      </c>
    </row>
    <row r="219" spans="1:14" ht="148.5">
      <c r="A219" s="48" t="s">
        <v>747</v>
      </c>
      <c r="B219" s="97">
        <v>901</v>
      </c>
      <c r="C219" s="108" t="s">
        <v>691</v>
      </c>
      <c r="D219" s="97" t="s">
        <v>490</v>
      </c>
      <c r="E219" s="108"/>
      <c r="F219" s="97">
        <v>147200.8</v>
      </c>
      <c r="G219" s="97">
        <v>0</v>
      </c>
      <c r="H219" s="97">
        <v>147200.8</v>
      </c>
      <c r="I219" s="97">
        <v>156792</v>
      </c>
      <c r="J219" s="97">
        <v>0</v>
      </c>
      <c r="K219" s="75">
        <v>156792</v>
      </c>
      <c r="L219" s="97">
        <v>157000</v>
      </c>
      <c r="M219" s="97">
        <v>0</v>
      </c>
      <c r="N219" s="97">
        <v>157000</v>
      </c>
    </row>
    <row r="220" spans="1:14" ht="33">
      <c r="A220" s="48" t="s">
        <v>500</v>
      </c>
      <c r="B220" s="97">
        <v>901</v>
      </c>
      <c r="C220" s="108" t="s">
        <v>691</v>
      </c>
      <c r="D220" s="97" t="s">
        <v>490</v>
      </c>
      <c r="E220" s="108" t="s">
        <v>744</v>
      </c>
      <c r="F220" s="97">
        <v>147200.8</v>
      </c>
      <c r="G220" s="97">
        <v>0</v>
      </c>
      <c r="H220" s="97">
        <v>147200.8</v>
      </c>
      <c r="I220" s="97">
        <v>156792</v>
      </c>
      <c r="J220" s="97">
        <v>0</v>
      </c>
      <c r="K220" s="75">
        <v>156792</v>
      </c>
      <c r="L220" s="97">
        <v>157000</v>
      </c>
      <c r="M220" s="97">
        <v>0</v>
      </c>
      <c r="N220" s="97">
        <v>157000</v>
      </c>
    </row>
    <row r="221" spans="1:14" ht="33">
      <c r="A221" s="48" t="s">
        <v>484</v>
      </c>
      <c r="B221" s="97">
        <v>901</v>
      </c>
      <c r="C221" s="108" t="s">
        <v>691</v>
      </c>
      <c r="D221" s="97" t="s">
        <v>488</v>
      </c>
      <c r="E221" s="108"/>
      <c r="F221" s="97">
        <v>23775</v>
      </c>
      <c r="G221" s="97">
        <v>906</v>
      </c>
      <c r="H221" s="97">
        <v>24681</v>
      </c>
      <c r="I221" s="97">
        <v>16367.9</v>
      </c>
      <c r="J221" s="97">
        <v>906</v>
      </c>
      <c r="K221" s="75">
        <v>17273.9</v>
      </c>
      <c r="L221" s="97">
        <v>27034.4</v>
      </c>
      <c r="M221" s="97">
        <v>906</v>
      </c>
      <c r="N221" s="97">
        <v>27940.4</v>
      </c>
    </row>
    <row r="222" spans="1:14" ht="33">
      <c r="A222" s="48" t="s">
        <v>500</v>
      </c>
      <c r="B222" s="97">
        <v>901</v>
      </c>
      <c r="C222" s="108" t="str">
        <f>C221</f>
        <v>0702.</v>
      </c>
      <c r="D222" s="97" t="s">
        <v>488</v>
      </c>
      <c r="E222" s="108" t="s">
        <v>672</v>
      </c>
      <c r="F222" s="97">
        <v>23775</v>
      </c>
      <c r="G222" s="97">
        <v>906</v>
      </c>
      <c r="H222" s="97">
        <v>24681</v>
      </c>
      <c r="I222" s="97">
        <v>16367.9</v>
      </c>
      <c r="J222" s="97">
        <v>906</v>
      </c>
      <c r="K222" s="75">
        <v>17273.9</v>
      </c>
      <c r="L222" s="97">
        <v>27034.4</v>
      </c>
      <c r="M222" s="97">
        <v>906</v>
      </c>
      <c r="N222" s="97">
        <v>27940.4</v>
      </c>
    </row>
    <row r="223" spans="1:14" ht="49.5">
      <c r="A223" s="48" t="s">
        <v>742</v>
      </c>
      <c r="B223" s="97">
        <v>901</v>
      </c>
      <c r="C223" s="108" t="str">
        <f>C222</f>
        <v>0702.</v>
      </c>
      <c r="D223" s="97"/>
      <c r="E223" s="108"/>
      <c r="F223" s="97">
        <v>1001</v>
      </c>
      <c r="G223" s="97">
        <v>60</v>
      </c>
      <c r="H223" s="75">
        <v>1061</v>
      </c>
      <c r="I223" s="97">
        <v>1001</v>
      </c>
      <c r="J223" s="97">
        <v>60</v>
      </c>
      <c r="K223" s="75">
        <v>1061</v>
      </c>
      <c r="L223" s="97">
        <v>1001</v>
      </c>
      <c r="M223" s="97">
        <v>60</v>
      </c>
      <c r="N223" s="75">
        <v>1061</v>
      </c>
    </row>
    <row r="224" spans="1:14" ht="33">
      <c r="A224" s="48" t="s">
        <v>491</v>
      </c>
      <c r="B224" s="97">
        <v>901</v>
      </c>
      <c r="C224" s="108" t="str">
        <f>C223</f>
        <v>0702.</v>
      </c>
      <c r="D224" s="97" t="s">
        <v>492</v>
      </c>
      <c r="E224" s="108"/>
      <c r="F224" s="97">
        <v>1001</v>
      </c>
      <c r="G224" s="97">
        <v>60</v>
      </c>
      <c r="H224" s="75">
        <v>1061</v>
      </c>
      <c r="I224" s="97">
        <v>1001</v>
      </c>
      <c r="J224" s="97">
        <v>60</v>
      </c>
      <c r="K224" s="75">
        <v>1061</v>
      </c>
      <c r="L224" s="97">
        <v>1001</v>
      </c>
      <c r="M224" s="97">
        <v>60</v>
      </c>
      <c r="N224" s="75">
        <v>1061</v>
      </c>
    </row>
    <row r="225" spans="1:14" ht="33">
      <c r="A225" s="48" t="s">
        <v>484</v>
      </c>
      <c r="B225" s="97">
        <v>901</v>
      </c>
      <c r="C225" s="108" t="s">
        <v>754</v>
      </c>
      <c r="D225" s="97" t="s">
        <v>493</v>
      </c>
      <c r="E225" s="108"/>
      <c r="F225" s="97">
        <v>1001</v>
      </c>
      <c r="G225" s="97">
        <v>60</v>
      </c>
      <c r="H225" s="75">
        <v>1061</v>
      </c>
      <c r="I225" s="97">
        <v>1001</v>
      </c>
      <c r="J225" s="97">
        <v>60</v>
      </c>
      <c r="K225" s="75">
        <v>1061</v>
      </c>
      <c r="L225" s="97">
        <v>1001</v>
      </c>
      <c r="M225" s="97">
        <v>60</v>
      </c>
      <c r="N225" s="75">
        <v>1061</v>
      </c>
    </row>
    <row r="226" spans="1:14" ht="33">
      <c r="A226" s="48" t="s">
        <v>500</v>
      </c>
      <c r="B226" s="97">
        <v>901</v>
      </c>
      <c r="C226" s="108" t="s">
        <v>754</v>
      </c>
      <c r="D226" s="97" t="s">
        <v>493</v>
      </c>
      <c r="E226" s="108" t="s">
        <v>744</v>
      </c>
      <c r="F226" s="97">
        <v>1001</v>
      </c>
      <c r="G226" s="97">
        <v>60</v>
      </c>
      <c r="H226" s="75">
        <v>1061</v>
      </c>
      <c r="I226" s="97">
        <v>1001</v>
      </c>
      <c r="J226" s="97">
        <v>60</v>
      </c>
      <c r="K226" s="75">
        <v>1061</v>
      </c>
      <c r="L226" s="97">
        <v>1001</v>
      </c>
      <c r="M226" s="97">
        <v>60</v>
      </c>
      <c r="N226" s="75">
        <v>1061</v>
      </c>
    </row>
    <row r="227" spans="1:14" ht="49.5">
      <c r="A227" s="48" t="s">
        <v>742</v>
      </c>
      <c r="B227" s="97">
        <v>901</v>
      </c>
      <c r="C227" s="108" t="str">
        <f>C226</f>
        <v>0702 </v>
      </c>
      <c r="D227" s="97"/>
      <c r="E227" s="108"/>
      <c r="F227" s="97">
        <v>4437</v>
      </c>
      <c r="G227" s="97">
        <v>0</v>
      </c>
      <c r="H227" s="75">
        <v>4437</v>
      </c>
      <c r="I227" s="97">
        <v>0</v>
      </c>
      <c r="J227" s="97">
        <v>0</v>
      </c>
      <c r="K227" s="75">
        <v>0</v>
      </c>
      <c r="L227" s="97">
        <v>0</v>
      </c>
      <c r="M227" s="97">
        <v>0</v>
      </c>
      <c r="N227" s="75">
        <v>0</v>
      </c>
    </row>
    <row r="228" spans="1:14" ht="33">
      <c r="A228" s="48" t="s">
        <v>531</v>
      </c>
      <c r="B228" s="97">
        <v>901</v>
      </c>
      <c r="C228" s="108" t="str">
        <f>C227</f>
        <v>0702 </v>
      </c>
      <c r="D228" s="97" t="s">
        <v>532</v>
      </c>
      <c r="E228" s="108"/>
      <c r="F228" s="97">
        <v>4437</v>
      </c>
      <c r="G228" s="97">
        <v>0</v>
      </c>
      <c r="H228" s="75">
        <v>4437</v>
      </c>
      <c r="I228" s="97">
        <v>0</v>
      </c>
      <c r="J228" s="97">
        <v>0</v>
      </c>
      <c r="K228" s="75">
        <v>0</v>
      </c>
      <c r="L228" s="97">
        <v>0</v>
      </c>
      <c r="M228" s="97">
        <v>0</v>
      </c>
      <c r="N228" s="75">
        <v>0</v>
      </c>
    </row>
    <row r="229" spans="1:14" ht="33">
      <c r="A229" s="48" t="s">
        <v>500</v>
      </c>
      <c r="B229" s="97">
        <v>901</v>
      </c>
      <c r="C229" s="108" t="str">
        <f>C228</f>
        <v>0702 </v>
      </c>
      <c r="D229" s="97" t="s">
        <v>532</v>
      </c>
      <c r="E229" s="108" t="s">
        <v>744</v>
      </c>
      <c r="F229" s="97">
        <v>4437</v>
      </c>
      <c r="G229" s="97">
        <v>0</v>
      </c>
      <c r="H229" s="75">
        <v>4437</v>
      </c>
      <c r="I229" s="97">
        <v>0</v>
      </c>
      <c r="J229" s="97">
        <v>0</v>
      </c>
      <c r="K229" s="75">
        <v>0</v>
      </c>
      <c r="L229" s="97">
        <v>0</v>
      </c>
      <c r="M229" s="97">
        <v>0</v>
      </c>
      <c r="N229" s="75">
        <v>0</v>
      </c>
    </row>
    <row r="230" spans="1:14" ht="82.5">
      <c r="A230" s="48" t="s">
        <v>547</v>
      </c>
      <c r="B230" s="97">
        <v>901</v>
      </c>
      <c r="C230" s="107" t="str">
        <f>C229</f>
        <v>0702 </v>
      </c>
      <c r="D230" s="75" t="s">
        <v>548</v>
      </c>
      <c r="E230" s="108"/>
      <c r="F230" s="97">
        <v>1100</v>
      </c>
      <c r="G230" s="97"/>
      <c r="H230" s="75">
        <v>1100</v>
      </c>
      <c r="I230" s="97">
        <v>0</v>
      </c>
      <c r="J230" s="97"/>
      <c r="K230" s="75">
        <v>0</v>
      </c>
      <c r="L230" s="97">
        <v>0</v>
      </c>
      <c r="M230" s="97"/>
      <c r="N230" s="75">
        <v>0</v>
      </c>
    </row>
    <row r="231" spans="1:14" ht="16.5">
      <c r="A231" s="48" t="s">
        <v>632</v>
      </c>
      <c r="B231" s="97">
        <v>901</v>
      </c>
      <c r="C231" s="107" t="str">
        <f>C230</f>
        <v>0702 </v>
      </c>
      <c r="D231" s="75" t="s">
        <v>548</v>
      </c>
      <c r="E231" s="108" t="s">
        <v>744</v>
      </c>
      <c r="F231" s="97">
        <v>1100</v>
      </c>
      <c r="G231" s="97"/>
      <c r="H231" s="75">
        <v>1100</v>
      </c>
      <c r="I231" s="97">
        <v>0</v>
      </c>
      <c r="J231" s="97"/>
      <c r="K231" s="75">
        <v>0</v>
      </c>
      <c r="L231" s="97">
        <v>0</v>
      </c>
      <c r="M231" s="97"/>
      <c r="N231" s="75">
        <v>0</v>
      </c>
    </row>
    <row r="232" spans="1:14" ht="33">
      <c r="A232" s="48" t="s">
        <v>393</v>
      </c>
      <c r="B232" s="97">
        <v>901</v>
      </c>
      <c r="C232" s="108" t="s">
        <v>701</v>
      </c>
      <c r="D232" s="97"/>
      <c r="E232" s="108"/>
      <c r="F232" s="97">
        <v>406.3</v>
      </c>
      <c r="G232" s="97">
        <v>0</v>
      </c>
      <c r="H232" s="75">
        <v>406.3</v>
      </c>
      <c r="I232" s="97">
        <v>400</v>
      </c>
      <c r="J232" s="97">
        <v>0</v>
      </c>
      <c r="K232" s="75">
        <v>400</v>
      </c>
      <c r="L232" s="97">
        <v>400</v>
      </c>
      <c r="M232" s="97">
        <v>0</v>
      </c>
      <c r="N232" s="75">
        <v>400</v>
      </c>
    </row>
    <row r="233" spans="1:14" ht="33">
      <c r="A233" s="48" t="s">
        <v>494</v>
      </c>
      <c r="B233" s="97">
        <v>901</v>
      </c>
      <c r="C233" s="108" t="s">
        <v>701</v>
      </c>
      <c r="D233" s="97" t="s">
        <v>495</v>
      </c>
      <c r="E233" s="108"/>
      <c r="F233" s="97">
        <v>206.3</v>
      </c>
      <c r="G233" s="97">
        <v>0</v>
      </c>
      <c r="H233" s="75">
        <v>206.3</v>
      </c>
      <c r="I233" s="97">
        <v>200</v>
      </c>
      <c r="J233" s="97">
        <v>0</v>
      </c>
      <c r="K233" s="75">
        <v>200</v>
      </c>
      <c r="L233" s="97">
        <v>200</v>
      </c>
      <c r="M233" s="97">
        <v>0</v>
      </c>
      <c r="N233" s="75">
        <v>200</v>
      </c>
    </row>
    <row r="234" spans="1:14" ht="33">
      <c r="A234" s="48" t="s">
        <v>496</v>
      </c>
      <c r="B234" s="97">
        <v>901</v>
      </c>
      <c r="C234" s="108" t="s">
        <v>701</v>
      </c>
      <c r="D234" s="97" t="s">
        <v>497</v>
      </c>
      <c r="E234" s="108"/>
      <c r="F234" s="97">
        <v>206.3</v>
      </c>
      <c r="G234" s="97">
        <v>0</v>
      </c>
      <c r="H234" s="75">
        <v>206.3</v>
      </c>
      <c r="I234" s="97">
        <v>200</v>
      </c>
      <c r="J234" s="97">
        <v>0</v>
      </c>
      <c r="K234" s="75">
        <v>200</v>
      </c>
      <c r="L234" s="97">
        <v>200</v>
      </c>
      <c r="M234" s="97">
        <v>0</v>
      </c>
      <c r="N234" s="75">
        <v>200</v>
      </c>
    </row>
    <row r="235" spans="1:14" ht="33">
      <c r="A235" s="48" t="s">
        <v>500</v>
      </c>
      <c r="B235" s="97">
        <v>901</v>
      </c>
      <c r="C235" s="108" t="s">
        <v>701</v>
      </c>
      <c r="D235" s="97" t="s">
        <v>497</v>
      </c>
      <c r="E235" s="108" t="s">
        <v>744</v>
      </c>
      <c r="F235" s="97">
        <v>206.3</v>
      </c>
      <c r="G235" s="97">
        <v>0</v>
      </c>
      <c r="H235" s="75">
        <v>206.3</v>
      </c>
      <c r="I235" s="97">
        <v>200</v>
      </c>
      <c r="J235" s="97">
        <v>0</v>
      </c>
      <c r="K235" s="75">
        <v>200</v>
      </c>
      <c r="L235" s="97">
        <v>200</v>
      </c>
      <c r="M235" s="97">
        <v>0</v>
      </c>
      <c r="N235" s="75">
        <v>200</v>
      </c>
    </row>
    <row r="236" spans="1:14" ht="49.5">
      <c r="A236" s="48" t="s">
        <v>742</v>
      </c>
      <c r="B236" s="97">
        <v>901</v>
      </c>
      <c r="C236" s="108" t="s">
        <v>701</v>
      </c>
      <c r="D236" s="97" t="s">
        <v>495</v>
      </c>
      <c r="E236" s="108"/>
      <c r="F236" s="97">
        <v>206.3</v>
      </c>
      <c r="G236" s="97">
        <v>0</v>
      </c>
      <c r="H236" s="75">
        <v>206.3</v>
      </c>
      <c r="I236" s="97">
        <v>200</v>
      </c>
      <c r="J236" s="97">
        <v>0</v>
      </c>
      <c r="K236" s="75">
        <v>200</v>
      </c>
      <c r="L236" s="97">
        <v>200</v>
      </c>
      <c r="M236" s="97">
        <v>0</v>
      </c>
      <c r="N236" s="75">
        <v>200</v>
      </c>
    </row>
    <row r="237" spans="1:14" ht="33">
      <c r="A237" s="48" t="s">
        <v>498</v>
      </c>
      <c r="B237" s="97">
        <v>901</v>
      </c>
      <c r="C237" s="108" t="s">
        <v>701</v>
      </c>
      <c r="D237" s="97" t="s">
        <v>499</v>
      </c>
      <c r="E237" s="108"/>
      <c r="F237" s="97">
        <v>200</v>
      </c>
      <c r="G237" s="97">
        <v>0</v>
      </c>
      <c r="H237" s="75">
        <v>200</v>
      </c>
      <c r="I237" s="97">
        <v>200</v>
      </c>
      <c r="J237" s="97">
        <v>0</v>
      </c>
      <c r="K237" s="75">
        <v>200</v>
      </c>
      <c r="L237" s="97">
        <v>200</v>
      </c>
      <c r="M237" s="97">
        <v>0</v>
      </c>
      <c r="N237" s="75">
        <v>200</v>
      </c>
    </row>
    <row r="238" spans="1:14" ht="33">
      <c r="A238" s="48" t="s">
        <v>500</v>
      </c>
      <c r="B238" s="97">
        <v>901</v>
      </c>
      <c r="C238" s="108" t="s">
        <v>701</v>
      </c>
      <c r="D238" s="97" t="s">
        <v>501</v>
      </c>
      <c r="E238" s="108"/>
      <c r="F238" s="97">
        <v>200</v>
      </c>
      <c r="G238" s="97">
        <v>0</v>
      </c>
      <c r="H238" s="75">
        <v>200</v>
      </c>
      <c r="I238" s="97">
        <v>200</v>
      </c>
      <c r="J238" s="97">
        <v>0</v>
      </c>
      <c r="K238" s="75">
        <v>200</v>
      </c>
      <c r="L238" s="97">
        <v>200</v>
      </c>
      <c r="M238" s="97">
        <v>0</v>
      </c>
      <c r="N238" s="75">
        <v>200</v>
      </c>
    </row>
    <row r="239" spans="1:14" ht="49.5">
      <c r="A239" s="48" t="s">
        <v>742</v>
      </c>
      <c r="B239" s="97">
        <v>901</v>
      </c>
      <c r="C239" s="108" t="s">
        <v>701</v>
      </c>
      <c r="D239" s="97" t="s">
        <v>501</v>
      </c>
      <c r="E239" s="108" t="s">
        <v>744</v>
      </c>
      <c r="F239" s="97">
        <v>200</v>
      </c>
      <c r="G239" s="97">
        <v>0</v>
      </c>
      <c r="H239" s="75">
        <v>200</v>
      </c>
      <c r="I239" s="97">
        <v>200</v>
      </c>
      <c r="J239" s="97">
        <v>0</v>
      </c>
      <c r="K239" s="75">
        <v>200</v>
      </c>
      <c r="L239" s="97">
        <v>200</v>
      </c>
      <c r="M239" s="97">
        <v>0</v>
      </c>
      <c r="N239" s="75">
        <v>200</v>
      </c>
    </row>
    <row r="240" spans="1:14" ht="16.5">
      <c r="A240" s="48" t="s">
        <v>394</v>
      </c>
      <c r="B240" s="97">
        <v>901</v>
      </c>
      <c r="C240" s="108" t="s">
        <v>702</v>
      </c>
      <c r="D240" s="97"/>
      <c r="E240" s="108"/>
      <c r="F240" s="97">
        <v>4597.3</v>
      </c>
      <c r="G240" s="97">
        <v>0</v>
      </c>
      <c r="H240" s="75">
        <v>4597.3</v>
      </c>
      <c r="I240" s="97">
        <v>4597.3</v>
      </c>
      <c r="J240" s="97">
        <v>0</v>
      </c>
      <c r="K240" s="75">
        <v>4597.3</v>
      </c>
      <c r="L240" s="97">
        <v>4297.3</v>
      </c>
      <c r="M240" s="97">
        <v>0</v>
      </c>
      <c r="N240" s="75">
        <v>4297.3</v>
      </c>
    </row>
    <row r="241" spans="1:14" ht="99">
      <c r="A241" s="48" t="s">
        <v>510</v>
      </c>
      <c r="B241" s="97">
        <v>901</v>
      </c>
      <c r="C241" s="108" t="s">
        <v>702</v>
      </c>
      <c r="D241" s="97" t="s">
        <v>511</v>
      </c>
      <c r="E241" s="108"/>
      <c r="F241" s="97">
        <v>4597.3</v>
      </c>
      <c r="G241" s="97">
        <v>0</v>
      </c>
      <c r="H241" s="75">
        <v>4597.3</v>
      </c>
      <c r="I241" s="97">
        <v>4597.3</v>
      </c>
      <c r="J241" s="97">
        <v>0</v>
      </c>
      <c r="K241" s="75">
        <v>4597.3</v>
      </c>
      <c r="L241" s="97">
        <v>4297.3</v>
      </c>
      <c r="M241" s="97">
        <v>0</v>
      </c>
      <c r="N241" s="75">
        <v>4297.3</v>
      </c>
    </row>
    <row r="242" spans="1:14" ht="33">
      <c r="A242" s="48" t="s">
        <v>484</v>
      </c>
      <c r="B242" s="97">
        <v>901</v>
      </c>
      <c r="C242" s="108" t="s">
        <v>702</v>
      </c>
      <c r="D242" s="97" t="s">
        <v>512</v>
      </c>
      <c r="E242" s="108"/>
      <c r="F242" s="97">
        <v>4597.3</v>
      </c>
      <c r="G242" s="97">
        <v>0</v>
      </c>
      <c r="H242" s="75">
        <v>4597.3</v>
      </c>
      <c r="I242" s="97">
        <v>4597.3</v>
      </c>
      <c r="J242" s="97">
        <v>0</v>
      </c>
      <c r="K242" s="75">
        <v>4597.3</v>
      </c>
      <c r="L242" s="97">
        <v>4297.3</v>
      </c>
      <c r="M242" s="97">
        <v>0</v>
      </c>
      <c r="N242" s="75">
        <v>4297.3</v>
      </c>
    </row>
    <row r="243" spans="1:14" ht="33">
      <c r="A243" s="48" t="s">
        <v>500</v>
      </c>
      <c r="B243" s="97">
        <v>901</v>
      </c>
      <c r="C243" s="108" t="s">
        <v>702</v>
      </c>
      <c r="D243" s="97" t="s">
        <v>512</v>
      </c>
      <c r="E243" s="108" t="s">
        <v>744</v>
      </c>
      <c r="F243" s="97">
        <v>4597.3</v>
      </c>
      <c r="G243" s="97">
        <v>0</v>
      </c>
      <c r="H243" s="75">
        <v>4597.3</v>
      </c>
      <c r="I243" s="97">
        <v>4597.3</v>
      </c>
      <c r="J243" s="97">
        <v>0</v>
      </c>
      <c r="K243" s="75">
        <v>4597.3</v>
      </c>
      <c r="L243" s="97">
        <v>4297.3</v>
      </c>
      <c r="M243" s="97">
        <v>0</v>
      </c>
      <c r="N243" s="75">
        <v>4297.3</v>
      </c>
    </row>
    <row r="244" spans="1:14" ht="16.5">
      <c r="A244" s="48" t="s">
        <v>399</v>
      </c>
      <c r="B244" s="97">
        <v>901</v>
      </c>
      <c r="C244" s="107">
        <v>1000</v>
      </c>
      <c r="D244" s="97"/>
      <c r="E244" s="108"/>
      <c r="F244" s="97">
        <v>7731.3</v>
      </c>
      <c r="G244" s="97">
        <v>0</v>
      </c>
      <c r="H244" s="75">
        <v>7731.3</v>
      </c>
      <c r="I244" s="97">
        <v>8256.4</v>
      </c>
      <c r="J244" s="97">
        <v>0</v>
      </c>
      <c r="K244" s="75">
        <v>8256.4</v>
      </c>
      <c r="L244" s="97">
        <v>8269</v>
      </c>
      <c r="M244" s="97">
        <v>0</v>
      </c>
      <c r="N244" s="75">
        <v>8269</v>
      </c>
    </row>
    <row r="245" spans="1:14" ht="16.5">
      <c r="A245" s="48" t="s">
        <v>401</v>
      </c>
      <c r="B245" s="97">
        <v>901</v>
      </c>
      <c r="C245" s="107">
        <v>1003</v>
      </c>
      <c r="D245" s="97"/>
      <c r="E245" s="108"/>
      <c r="F245" s="97">
        <v>569</v>
      </c>
      <c r="G245" s="97">
        <v>0</v>
      </c>
      <c r="H245" s="75">
        <v>569</v>
      </c>
      <c r="I245" s="97">
        <v>569</v>
      </c>
      <c r="J245" s="97">
        <v>0</v>
      </c>
      <c r="K245" s="75">
        <v>569</v>
      </c>
      <c r="L245" s="97">
        <v>569</v>
      </c>
      <c r="M245" s="97">
        <v>0</v>
      </c>
      <c r="N245" s="75">
        <v>569</v>
      </c>
    </row>
    <row r="246" spans="1:14" ht="16.5">
      <c r="A246" s="48" t="s">
        <v>673</v>
      </c>
      <c r="B246" s="97">
        <v>901</v>
      </c>
      <c r="C246" s="107">
        <v>1003</v>
      </c>
      <c r="D246" s="75" t="s">
        <v>519</v>
      </c>
      <c r="E246" s="107"/>
      <c r="F246" s="97">
        <v>569</v>
      </c>
      <c r="G246" s="97">
        <v>0</v>
      </c>
      <c r="H246" s="75">
        <v>569</v>
      </c>
      <c r="I246" s="97">
        <v>569</v>
      </c>
      <c r="J246" s="97">
        <v>0</v>
      </c>
      <c r="K246" s="75">
        <v>569</v>
      </c>
      <c r="L246" s="97">
        <v>569</v>
      </c>
      <c r="M246" s="97">
        <v>0</v>
      </c>
      <c r="N246" s="75">
        <v>569</v>
      </c>
    </row>
    <row r="247" spans="1:14" ht="33">
      <c r="A247" s="48" t="s">
        <v>520</v>
      </c>
      <c r="B247" s="97">
        <v>901</v>
      </c>
      <c r="C247" s="107">
        <v>1003</v>
      </c>
      <c r="D247" s="75" t="s">
        <v>521</v>
      </c>
      <c r="E247" s="107"/>
      <c r="F247" s="97">
        <v>569</v>
      </c>
      <c r="G247" s="97">
        <v>0</v>
      </c>
      <c r="H247" s="75">
        <v>569</v>
      </c>
      <c r="I247" s="97">
        <v>569</v>
      </c>
      <c r="J247" s="97">
        <v>0</v>
      </c>
      <c r="K247" s="75">
        <v>569</v>
      </c>
      <c r="L247" s="97">
        <v>569</v>
      </c>
      <c r="M247" s="97">
        <v>0</v>
      </c>
      <c r="N247" s="75">
        <v>569</v>
      </c>
    </row>
    <row r="248" spans="1:14" ht="16.5">
      <c r="A248" s="48" t="s">
        <v>518</v>
      </c>
      <c r="B248" s="97">
        <v>901</v>
      </c>
      <c r="C248" s="107">
        <v>1003</v>
      </c>
      <c r="D248" s="75" t="s">
        <v>521</v>
      </c>
      <c r="E248" s="107" t="s">
        <v>680</v>
      </c>
      <c r="F248" s="75">
        <v>569</v>
      </c>
      <c r="G248" s="75">
        <v>0</v>
      </c>
      <c r="H248" s="75">
        <v>569</v>
      </c>
      <c r="I248" s="75">
        <v>569</v>
      </c>
      <c r="J248" s="75">
        <v>0</v>
      </c>
      <c r="K248" s="75">
        <v>569</v>
      </c>
      <c r="L248" s="75">
        <v>569</v>
      </c>
      <c r="M248" s="75">
        <v>0</v>
      </c>
      <c r="N248" s="75">
        <v>569</v>
      </c>
    </row>
    <row r="249" spans="1:14" ht="16.5">
      <c r="A249" s="48" t="s">
        <v>402</v>
      </c>
      <c r="B249" s="97">
        <v>901</v>
      </c>
      <c r="C249" s="107">
        <v>1004</v>
      </c>
      <c r="D249" s="75"/>
      <c r="E249" s="107"/>
      <c r="F249" s="75">
        <v>7162.3</v>
      </c>
      <c r="G249" s="75">
        <v>0</v>
      </c>
      <c r="H249" s="75">
        <v>7162.3</v>
      </c>
      <c r="I249" s="75">
        <v>7687.4</v>
      </c>
      <c r="J249" s="75">
        <v>0</v>
      </c>
      <c r="K249" s="75">
        <v>7687.4</v>
      </c>
      <c r="L249" s="75">
        <v>7700</v>
      </c>
      <c r="M249" s="75">
        <v>0</v>
      </c>
      <c r="N249" s="75">
        <v>7700</v>
      </c>
    </row>
    <row r="250" spans="1:14" ht="33">
      <c r="A250" s="48" t="s">
        <v>529</v>
      </c>
      <c r="B250" s="97">
        <v>901</v>
      </c>
      <c r="C250" s="107">
        <v>1004</v>
      </c>
      <c r="D250" s="75" t="s">
        <v>530</v>
      </c>
      <c r="E250" s="107"/>
      <c r="F250" s="75">
        <v>7162.3</v>
      </c>
      <c r="G250" s="75">
        <v>0</v>
      </c>
      <c r="H250" s="75">
        <v>7162.3</v>
      </c>
      <c r="I250" s="75">
        <v>7687.4</v>
      </c>
      <c r="J250" s="75">
        <v>0</v>
      </c>
      <c r="K250" s="75">
        <v>7687.4</v>
      </c>
      <c r="L250" s="75">
        <v>7700</v>
      </c>
      <c r="M250" s="75">
        <v>0</v>
      </c>
      <c r="N250" s="75">
        <v>7700</v>
      </c>
    </row>
    <row r="251" spans="1:14" ht="115.5">
      <c r="A251" s="48" t="s">
        <v>674</v>
      </c>
      <c r="B251" s="97">
        <v>901</v>
      </c>
      <c r="C251" s="107">
        <v>1004</v>
      </c>
      <c r="D251" s="75" t="s">
        <v>534</v>
      </c>
      <c r="E251" s="107"/>
      <c r="F251" s="75">
        <v>7162.3</v>
      </c>
      <c r="G251" s="75">
        <v>0</v>
      </c>
      <c r="H251" s="75">
        <v>7162.3</v>
      </c>
      <c r="I251" s="75">
        <v>7687.4</v>
      </c>
      <c r="J251" s="75">
        <v>0</v>
      </c>
      <c r="K251" s="75">
        <v>7687.4</v>
      </c>
      <c r="L251" s="75">
        <v>7700</v>
      </c>
      <c r="M251" s="75">
        <v>0</v>
      </c>
      <c r="N251" s="75">
        <v>7700</v>
      </c>
    </row>
    <row r="252" spans="1:14" ht="16.5">
      <c r="A252" s="48" t="s">
        <v>518</v>
      </c>
      <c r="B252" s="97">
        <v>901</v>
      </c>
      <c r="C252" s="107">
        <v>1004</v>
      </c>
      <c r="D252" s="75" t="s">
        <v>534</v>
      </c>
      <c r="E252" s="107" t="s">
        <v>680</v>
      </c>
      <c r="F252" s="75">
        <v>7162.3</v>
      </c>
      <c r="G252" s="75">
        <v>0</v>
      </c>
      <c r="H252" s="75">
        <v>7162.3</v>
      </c>
      <c r="I252" s="75">
        <v>7687.4</v>
      </c>
      <c r="J252" s="75">
        <v>0</v>
      </c>
      <c r="K252" s="75">
        <v>7687.4</v>
      </c>
      <c r="L252" s="75">
        <v>7700</v>
      </c>
      <c r="M252" s="75">
        <v>0</v>
      </c>
      <c r="N252" s="75">
        <v>7700</v>
      </c>
    </row>
    <row r="253" spans="1:14" ht="16.5">
      <c r="A253" s="48" t="s">
        <v>749</v>
      </c>
      <c r="B253" s="97">
        <v>909</v>
      </c>
      <c r="C253" s="107"/>
      <c r="D253" s="75"/>
      <c r="E253" s="107"/>
      <c r="F253" s="75">
        <v>17597.2</v>
      </c>
      <c r="G253" s="75">
        <v>0</v>
      </c>
      <c r="H253" s="75">
        <v>17597.2</v>
      </c>
      <c r="I253" s="75">
        <v>12746</v>
      </c>
      <c r="J253" s="75">
        <v>0</v>
      </c>
      <c r="K253" s="75">
        <v>12746</v>
      </c>
      <c r="L253" s="75">
        <v>12760</v>
      </c>
      <c r="M253" s="75">
        <v>0</v>
      </c>
      <c r="N253" s="75">
        <v>12760</v>
      </c>
    </row>
    <row r="254" spans="1:14" ht="16.5">
      <c r="A254" s="48" t="s">
        <v>390</v>
      </c>
      <c r="B254" s="97">
        <v>909</v>
      </c>
      <c r="C254" s="107" t="s">
        <v>427</v>
      </c>
      <c r="D254" s="75"/>
      <c r="E254" s="107"/>
      <c r="F254" s="75">
        <v>12089.2</v>
      </c>
      <c r="G254" s="75">
        <v>0</v>
      </c>
      <c r="H254" s="75">
        <v>12089.2</v>
      </c>
      <c r="I254" s="75">
        <v>12738</v>
      </c>
      <c r="J254" s="75">
        <v>0</v>
      </c>
      <c r="K254" s="75">
        <v>12738</v>
      </c>
      <c r="L254" s="75">
        <v>12752</v>
      </c>
      <c r="M254" s="75">
        <v>0</v>
      </c>
      <c r="N254" s="75">
        <v>12752</v>
      </c>
    </row>
    <row r="255" spans="1:14" ht="16.5">
      <c r="A255" s="48" t="s">
        <v>392</v>
      </c>
      <c r="B255" s="97">
        <v>909</v>
      </c>
      <c r="C255" s="107" t="s">
        <v>429</v>
      </c>
      <c r="D255" s="75"/>
      <c r="E255" s="107"/>
      <c r="F255" s="75">
        <v>12089.2</v>
      </c>
      <c r="G255" s="75">
        <v>0</v>
      </c>
      <c r="H255" s="75">
        <v>12089.2</v>
      </c>
      <c r="I255" s="75">
        <v>12738</v>
      </c>
      <c r="J255" s="75">
        <v>0</v>
      </c>
      <c r="K255" s="75">
        <v>12738</v>
      </c>
      <c r="L255" s="75">
        <v>12752</v>
      </c>
      <c r="M255" s="75">
        <v>0</v>
      </c>
      <c r="N255" s="75">
        <v>12752</v>
      </c>
    </row>
    <row r="256" spans="1:14" ht="33">
      <c r="A256" s="48" t="s">
        <v>486</v>
      </c>
      <c r="B256" s="97">
        <v>909</v>
      </c>
      <c r="C256" s="107" t="s">
        <v>429</v>
      </c>
      <c r="D256" s="75" t="s">
        <v>487</v>
      </c>
      <c r="E256" s="107"/>
      <c r="F256" s="75">
        <v>12089.2</v>
      </c>
      <c r="G256" s="75">
        <v>0</v>
      </c>
      <c r="H256" s="75">
        <v>12089.2</v>
      </c>
      <c r="I256" s="75">
        <v>12738</v>
      </c>
      <c r="J256" s="75">
        <v>0</v>
      </c>
      <c r="K256" s="75">
        <v>12738</v>
      </c>
      <c r="L256" s="75">
        <v>12752</v>
      </c>
      <c r="M256" s="75">
        <v>0</v>
      </c>
      <c r="N256" s="75">
        <v>12752</v>
      </c>
    </row>
    <row r="257" spans="1:14" ht="33">
      <c r="A257" s="48" t="s">
        <v>484</v>
      </c>
      <c r="B257" s="97">
        <v>909</v>
      </c>
      <c r="C257" s="107" t="s">
        <v>429</v>
      </c>
      <c r="D257" s="75" t="s">
        <v>488</v>
      </c>
      <c r="E257" s="107"/>
      <c r="F257" s="75">
        <v>12089.2</v>
      </c>
      <c r="G257" s="75">
        <v>0</v>
      </c>
      <c r="H257" s="75">
        <v>12089.2</v>
      </c>
      <c r="I257" s="75">
        <v>12738</v>
      </c>
      <c r="J257" s="75">
        <v>0</v>
      </c>
      <c r="K257" s="75">
        <v>12738</v>
      </c>
      <c r="L257" s="75">
        <v>12752</v>
      </c>
      <c r="M257" s="75">
        <v>0</v>
      </c>
      <c r="N257" s="75">
        <v>12752</v>
      </c>
    </row>
    <row r="258" spans="1:14" ht="33">
      <c r="A258" s="48" t="s">
        <v>500</v>
      </c>
      <c r="B258" s="97">
        <v>909</v>
      </c>
      <c r="C258" s="107" t="s">
        <v>429</v>
      </c>
      <c r="D258" s="75" t="s">
        <v>488</v>
      </c>
      <c r="E258" s="107" t="s">
        <v>744</v>
      </c>
      <c r="F258" s="75">
        <v>2100</v>
      </c>
      <c r="G258" s="75">
        <v>0</v>
      </c>
      <c r="H258" s="75">
        <v>2100</v>
      </c>
      <c r="I258" s="75">
        <v>2100</v>
      </c>
      <c r="J258" s="75">
        <v>0</v>
      </c>
      <c r="K258" s="75">
        <v>2100</v>
      </c>
      <c r="L258" s="75">
        <v>2100</v>
      </c>
      <c r="M258" s="75">
        <v>0</v>
      </c>
      <c r="N258" s="75">
        <v>2100</v>
      </c>
    </row>
    <row r="259" spans="1:14" ht="148.5">
      <c r="A259" s="48" t="s">
        <v>747</v>
      </c>
      <c r="B259" s="97">
        <v>909</v>
      </c>
      <c r="C259" s="107" t="s">
        <v>429</v>
      </c>
      <c r="D259" s="75" t="s">
        <v>490</v>
      </c>
      <c r="E259" s="107"/>
      <c r="F259" s="75">
        <v>9989.2</v>
      </c>
      <c r="G259" s="75">
        <v>0</v>
      </c>
      <c r="H259" s="75">
        <v>9989.2</v>
      </c>
      <c r="I259" s="75">
        <v>10638</v>
      </c>
      <c r="J259" s="75">
        <v>0</v>
      </c>
      <c r="K259" s="75">
        <v>10638</v>
      </c>
      <c r="L259" s="75">
        <v>10652</v>
      </c>
      <c r="M259" s="75">
        <v>0</v>
      </c>
      <c r="N259" s="75">
        <v>10652</v>
      </c>
    </row>
    <row r="260" spans="1:14" ht="33">
      <c r="A260" s="48" t="s">
        <v>500</v>
      </c>
      <c r="B260" s="97">
        <v>909</v>
      </c>
      <c r="C260" s="107" t="s">
        <v>429</v>
      </c>
      <c r="D260" s="75" t="s">
        <v>490</v>
      </c>
      <c r="E260" s="107" t="s">
        <v>744</v>
      </c>
      <c r="F260" s="75">
        <v>9989.2</v>
      </c>
      <c r="G260" s="75">
        <v>0</v>
      </c>
      <c r="H260" s="75">
        <v>9989.2</v>
      </c>
      <c r="I260" s="75">
        <v>10638</v>
      </c>
      <c r="J260" s="75">
        <v>0</v>
      </c>
      <c r="K260" s="75">
        <v>10638</v>
      </c>
      <c r="L260" s="75">
        <v>10652</v>
      </c>
      <c r="M260" s="75">
        <v>0</v>
      </c>
      <c r="N260" s="75">
        <v>10652</v>
      </c>
    </row>
    <row r="261" spans="1:14" ht="82.5">
      <c r="A261" s="48" t="s">
        <v>547</v>
      </c>
      <c r="B261" s="97">
        <v>909</v>
      </c>
      <c r="C261" s="107" t="s">
        <v>429</v>
      </c>
      <c r="D261" s="75" t="s">
        <v>548</v>
      </c>
      <c r="E261" s="107"/>
      <c r="F261" s="75">
        <v>5500</v>
      </c>
      <c r="G261" s="75">
        <v>0</v>
      </c>
      <c r="H261" s="75">
        <v>5500</v>
      </c>
      <c r="I261" s="75">
        <v>0</v>
      </c>
      <c r="J261" s="75">
        <v>0</v>
      </c>
      <c r="K261" s="75">
        <v>0</v>
      </c>
      <c r="L261" s="75">
        <v>0</v>
      </c>
      <c r="M261" s="75">
        <v>0</v>
      </c>
      <c r="N261" s="75">
        <v>0</v>
      </c>
    </row>
    <row r="262" spans="1:14" ht="33">
      <c r="A262" s="48" t="s">
        <v>500</v>
      </c>
      <c r="B262" s="97">
        <v>909</v>
      </c>
      <c r="C262" s="107" t="s">
        <v>429</v>
      </c>
      <c r="D262" s="75" t="s">
        <v>548</v>
      </c>
      <c r="E262" s="107" t="s">
        <v>744</v>
      </c>
      <c r="F262" s="75">
        <v>5500</v>
      </c>
      <c r="G262" s="75">
        <v>0</v>
      </c>
      <c r="H262" s="75">
        <v>5500</v>
      </c>
      <c r="I262" s="75">
        <v>0</v>
      </c>
      <c r="J262" s="75">
        <v>0</v>
      </c>
      <c r="K262" s="75">
        <v>0</v>
      </c>
      <c r="L262" s="75">
        <v>0</v>
      </c>
      <c r="M262" s="75">
        <v>0</v>
      </c>
      <c r="N262" s="75">
        <v>0</v>
      </c>
    </row>
    <row r="263" spans="1:14" ht="16.5">
      <c r="A263" s="48" t="s">
        <v>399</v>
      </c>
      <c r="B263" s="97">
        <v>909</v>
      </c>
      <c r="C263" s="107">
        <v>1000</v>
      </c>
      <c r="D263" s="97"/>
      <c r="E263" s="108"/>
      <c r="F263" s="97">
        <v>8</v>
      </c>
      <c r="G263" s="97">
        <v>0</v>
      </c>
      <c r="H263" s="75">
        <v>8</v>
      </c>
      <c r="I263" s="97">
        <v>8</v>
      </c>
      <c r="J263" s="97">
        <v>0</v>
      </c>
      <c r="K263" s="75">
        <v>8</v>
      </c>
      <c r="L263" s="97">
        <v>8</v>
      </c>
      <c r="M263" s="97">
        <v>0</v>
      </c>
      <c r="N263" s="75">
        <v>8</v>
      </c>
    </row>
    <row r="264" spans="1:14" ht="16.5">
      <c r="A264" s="48" t="s">
        <v>401</v>
      </c>
      <c r="B264" s="97">
        <v>909</v>
      </c>
      <c r="C264" s="107">
        <v>1003</v>
      </c>
      <c r="D264" s="75"/>
      <c r="E264" s="107"/>
      <c r="F264" s="97">
        <v>8</v>
      </c>
      <c r="G264" s="97">
        <v>0</v>
      </c>
      <c r="H264" s="75">
        <v>8</v>
      </c>
      <c r="I264" s="97">
        <v>8</v>
      </c>
      <c r="J264" s="97">
        <v>0</v>
      </c>
      <c r="K264" s="75">
        <v>8</v>
      </c>
      <c r="L264" s="97">
        <v>8</v>
      </c>
      <c r="M264" s="97">
        <v>0</v>
      </c>
      <c r="N264" s="75">
        <v>8</v>
      </c>
    </row>
    <row r="265" spans="1:14" ht="16.5">
      <c r="A265" s="48" t="s">
        <v>673</v>
      </c>
      <c r="B265" s="97">
        <v>909</v>
      </c>
      <c r="C265" s="107">
        <v>1003</v>
      </c>
      <c r="D265" s="75" t="s">
        <v>519</v>
      </c>
      <c r="E265" s="107"/>
      <c r="F265" s="97">
        <v>8</v>
      </c>
      <c r="G265" s="97">
        <v>0</v>
      </c>
      <c r="H265" s="75">
        <v>8</v>
      </c>
      <c r="I265" s="97">
        <v>8</v>
      </c>
      <c r="J265" s="97">
        <v>0</v>
      </c>
      <c r="K265" s="75">
        <v>8</v>
      </c>
      <c r="L265" s="97">
        <v>8</v>
      </c>
      <c r="M265" s="97">
        <v>0</v>
      </c>
      <c r="N265" s="75">
        <v>8</v>
      </c>
    </row>
    <row r="266" spans="1:14" ht="33">
      <c r="A266" s="48" t="s">
        <v>520</v>
      </c>
      <c r="B266" s="97">
        <v>909</v>
      </c>
      <c r="C266" s="107">
        <v>1003</v>
      </c>
      <c r="D266" s="75" t="s">
        <v>521</v>
      </c>
      <c r="E266" s="107"/>
      <c r="F266" s="97">
        <v>8</v>
      </c>
      <c r="G266" s="97">
        <v>0</v>
      </c>
      <c r="H266" s="75">
        <v>8</v>
      </c>
      <c r="I266" s="97">
        <v>8</v>
      </c>
      <c r="J266" s="97">
        <v>0</v>
      </c>
      <c r="K266" s="75">
        <v>8</v>
      </c>
      <c r="L266" s="97">
        <v>8</v>
      </c>
      <c r="M266" s="97">
        <v>0</v>
      </c>
      <c r="N266" s="75">
        <v>8</v>
      </c>
    </row>
    <row r="267" spans="1:14" ht="16.5">
      <c r="A267" s="48" t="s">
        <v>518</v>
      </c>
      <c r="B267" s="97">
        <v>909</v>
      </c>
      <c r="C267" s="107">
        <v>1003</v>
      </c>
      <c r="D267" s="75" t="s">
        <v>521</v>
      </c>
      <c r="E267" s="107" t="s">
        <v>680</v>
      </c>
      <c r="F267" s="97">
        <v>8</v>
      </c>
      <c r="G267" s="97">
        <v>0</v>
      </c>
      <c r="H267" s="75">
        <v>8</v>
      </c>
      <c r="I267" s="97">
        <v>8</v>
      </c>
      <c r="J267" s="97">
        <v>0</v>
      </c>
      <c r="K267" s="75">
        <v>8</v>
      </c>
      <c r="L267" s="97">
        <v>8</v>
      </c>
      <c r="M267" s="97">
        <v>0</v>
      </c>
      <c r="N267" s="75">
        <v>8</v>
      </c>
    </row>
    <row r="268" spans="1:14" ht="49.5">
      <c r="A268" s="48" t="s">
        <v>630</v>
      </c>
      <c r="B268" s="97">
        <v>911</v>
      </c>
      <c r="C268" s="108"/>
      <c r="D268" s="97"/>
      <c r="E268" s="108"/>
      <c r="F268" s="97">
        <v>1589</v>
      </c>
      <c r="G268" s="97">
        <v>0</v>
      </c>
      <c r="H268" s="75">
        <v>1589</v>
      </c>
      <c r="I268" s="97">
        <v>1589</v>
      </c>
      <c r="J268" s="97">
        <v>0</v>
      </c>
      <c r="K268" s="75">
        <v>1589</v>
      </c>
      <c r="L268" s="97">
        <v>1589</v>
      </c>
      <c r="M268" s="97">
        <v>0</v>
      </c>
      <c r="N268" s="75">
        <v>1589</v>
      </c>
    </row>
    <row r="269" spans="1:14" ht="16.5">
      <c r="A269" s="48" t="s">
        <v>381</v>
      </c>
      <c r="B269" s="97">
        <v>911</v>
      </c>
      <c r="C269" s="107" t="s">
        <v>420</v>
      </c>
      <c r="D269" s="97"/>
      <c r="E269" s="108"/>
      <c r="F269" s="97">
        <v>60</v>
      </c>
      <c r="G269" s="97">
        <v>0</v>
      </c>
      <c r="H269" s="75">
        <v>60</v>
      </c>
      <c r="I269" s="97">
        <v>60</v>
      </c>
      <c r="J269" s="97">
        <v>0</v>
      </c>
      <c r="K269" s="75">
        <v>60</v>
      </c>
      <c r="L269" s="97">
        <v>60</v>
      </c>
      <c r="M269" s="97">
        <v>0</v>
      </c>
      <c r="N269" s="75">
        <v>60</v>
      </c>
    </row>
    <row r="270" spans="1:14" ht="16.5">
      <c r="A270" s="48" t="s">
        <v>382</v>
      </c>
      <c r="B270" s="97">
        <v>911</v>
      </c>
      <c r="C270" s="107" t="s">
        <v>422</v>
      </c>
      <c r="D270" s="97"/>
      <c r="E270" s="108"/>
      <c r="F270" s="97">
        <v>60</v>
      </c>
      <c r="G270" s="97">
        <v>0</v>
      </c>
      <c r="H270" s="75">
        <v>60</v>
      </c>
      <c r="I270" s="97">
        <v>60</v>
      </c>
      <c r="J270" s="97">
        <v>0</v>
      </c>
      <c r="K270" s="75">
        <v>60</v>
      </c>
      <c r="L270" s="97">
        <v>60</v>
      </c>
      <c r="M270" s="97">
        <v>0</v>
      </c>
      <c r="N270" s="75">
        <v>60</v>
      </c>
    </row>
    <row r="271" spans="1:14" ht="66">
      <c r="A271" s="48" t="s">
        <v>553</v>
      </c>
      <c r="B271" s="97">
        <v>911</v>
      </c>
      <c r="C271" s="107" t="s">
        <v>422</v>
      </c>
      <c r="D271" s="75">
        <v>7950200</v>
      </c>
      <c r="E271" s="107"/>
      <c r="F271" s="75">
        <v>60</v>
      </c>
      <c r="G271" s="75">
        <v>0</v>
      </c>
      <c r="H271" s="75">
        <v>60</v>
      </c>
      <c r="I271" s="75">
        <v>60</v>
      </c>
      <c r="J271" s="75">
        <v>0</v>
      </c>
      <c r="K271" s="75">
        <v>60</v>
      </c>
      <c r="L271" s="75">
        <v>60</v>
      </c>
      <c r="M271" s="75">
        <v>0</v>
      </c>
      <c r="N271" s="75">
        <v>60</v>
      </c>
    </row>
    <row r="272" spans="1:14" ht="33">
      <c r="A272" s="48" t="s">
        <v>613</v>
      </c>
      <c r="B272" s="97">
        <v>911</v>
      </c>
      <c r="C272" s="107" t="s">
        <v>422</v>
      </c>
      <c r="D272" s="75">
        <v>7950200</v>
      </c>
      <c r="E272" s="107"/>
      <c r="F272" s="75">
        <v>60</v>
      </c>
      <c r="G272" s="75">
        <v>0</v>
      </c>
      <c r="H272" s="75">
        <v>60</v>
      </c>
      <c r="I272" s="75">
        <v>60</v>
      </c>
      <c r="J272" s="75">
        <v>0</v>
      </c>
      <c r="K272" s="75">
        <v>60</v>
      </c>
      <c r="L272" s="75">
        <v>60</v>
      </c>
      <c r="M272" s="75">
        <v>0</v>
      </c>
      <c r="N272" s="75">
        <v>60</v>
      </c>
    </row>
    <row r="273" spans="1:14" ht="16.5">
      <c r="A273" s="48" t="s">
        <v>390</v>
      </c>
      <c r="B273" s="97">
        <v>911</v>
      </c>
      <c r="C273" s="107" t="s">
        <v>427</v>
      </c>
      <c r="D273" s="75"/>
      <c r="E273" s="108"/>
      <c r="F273" s="97">
        <v>1529</v>
      </c>
      <c r="G273" s="97">
        <v>0</v>
      </c>
      <c r="H273" s="75">
        <v>1529</v>
      </c>
      <c r="I273" s="97">
        <v>1529</v>
      </c>
      <c r="J273" s="97">
        <v>0</v>
      </c>
      <c r="K273" s="75">
        <v>1529</v>
      </c>
      <c r="L273" s="97">
        <v>1529</v>
      </c>
      <c r="M273" s="97">
        <v>0</v>
      </c>
      <c r="N273" s="75">
        <v>1529</v>
      </c>
    </row>
    <row r="274" spans="1:14" ht="33">
      <c r="A274" s="48" t="s">
        <v>393</v>
      </c>
      <c r="B274" s="97">
        <v>911</v>
      </c>
      <c r="C274" s="107" t="s">
        <v>430</v>
      </c>
      <c r="D274" s="75"/>
      <c r="E274" s="107"/>
      <c r="F274" s="75">
        <v>1529</v>
      </c>
      <c r="G274" s="75">
        <v>0</v>
      </c>
      <c r="H274" s="75">
        <v>1529</v>
      </c>
      <c r="I274" s="75">
        <v>1529</v>
      </c>
      <c r="J274" s="75">
        <v>0</v>
      </c>
      <c r="K274" s="75">
        <v>1529</v>
      </c>
      <c r="L274" s="75">
        <v>1529</v>
      </c>
      <c r="M274" s="75">
        <v>0</v>
      </c>
      <c r="N274" s="75">
        <v>1529</v>
      </c>
    </row>
    <row r="275" spans="1:14" ht="33">
      <c r="A275" s="48" t="s">
        <v>494</v>
      </c>
      <c r="B275" s="97">
        <v>911</v>
      </c>
      <c r="C275" s="107" t="s">
        <v>430</v>
      </c>
      <c r="D275" s="75" t="s">
        <v>495</v>
      </c>
      <c r="E275" s="107"/>
      <c r="F275" s="75">
        <v>1529</v>
      </c>
      <c r="G275" s="75">
        <v>0</v>
      </c>
      <c r="H275" s="75">
        <v>1529</v>
      </c>
      <c r="I275" s="75">
        <v>1529</v>
      </c>
      <c r="J275" s="75">
        <v>0</v>
      </c>
      <c r="K275" s="75">
        <v>1529</v>
      </c>
      <c r="L275" s="75">
        <v>1529</v>
      </c>
      <c r="M275" s="75">
        <v>0</v>
      </c>
      <c r="N275" s="75">
        <v>1529</v>
      </c>
    </row>
    <row r="276" spans="1:14" ht="33">
      <c r="A276" s="48" t="s">
        <v>496</v>
      </c>
      <c r="B276" s="97">
        <v>911</v>
      </c>
      <c r="C276" s="107" t="s">
        <v>430</v>
      </c>
      <c r="D276" s="75" t="s">
        <v>497</v>
      </c>
      <c r="E276" s="107"/>
      <c r="F276" s="75">
        <v>1529</v>
      </c>
      <c r="G276" s="75">
        <v>0</v>
      </c>
      <c r="H276" s="75">
        <v>1529</v>
      </c>
      <c r="I276" s="75">
        <v>1529</v>
      </c>
      <c r="J276" s="75">
        <v>0</v>
      </c>
      <c r="K276" s="75">
        <v>1529</v>
      </c>
      <c r="L276" s="75">
        <v>1529</v>
      </c>
      <c r="M276" s="75">
        <v>0</v>
      </c>
      <c r="N276" s="75">
        <v>1529</v>
      </c>
    </row>
    <row r="277" spans="1:14" ht="33">
      <c r="A277" s="48" t="s">
        <v>500</v>
      </c>
      <c r="B277" s="97">
        <v>911</v>
      </c>
      <c r="C277" s="107" t="s">
        <v>430</v>
      </c>
      <c r="D277" s="75" t="s">
        <v>497</v>
      </c>
      <c r="E277" s="107" t="s">
        <v>744</v>
      </c>
      <c r="F277" s="75">
        <v>1529</v>
      </c>
      <c r="G277" s="75">
        <v>0</v>
      </c>
      <c r="H277" s="75">
        <v>1529</v>
      </c>
      <c r="I277" s="75">
        <v>1529</v>
      </c>
      <c r="J277" s="75">
        <v>0</v>
      </c>
      <c r="K277" s="75">
        <v>1529</v>
      </c>
      <c r="L277" s="75">
        <v>1529</v>
      </c>
      <c r="M277" s="75">
        <v>0</v>
      </c>
      <c r="N277" s="75">
        <v>1529</v>
      </c>
    </row>
    <row r="278" spans="1:14" ht="16.5">
      <c r="A278" s="48" t="s">
        <v>752</v>
      </c>
      <c r="B278" s="97">
        <v>906</v>
      </c>
      <c r="C278" s="108"/>
      <c r="D278" s="97"/>
      <c r="E278" s="108"/>
      <c r="F278" s="97">
        <v>3500</v>
      </c>
      <c r="G278" s="97">
        <v>160</v>
      </c>
      <c r="H278" s="75">
        <v>3660</v>
      </c>
      <c r="I278" s="97">
        <v>3500</v>
      </c>
      <c r="J278" s="97">
        <v>160</v>
      </c>
      <c r="K278" s="75">
        <v>3660</v>
      </c>
      <c r="L278" s="97">
        <v>3500</v>
      </c>
      <c r="M278" s="97">
        <v>160</v>
      </c>
      <c r="N278" s="75">
        <v>3660</v>
      </c>
    </row>
    <row r="279" spans="1:14" ht="16.5">
      <c r="A279" s="48" t="s">
        <v>390</v>
      </c>
      <c r="B279" s="97">
        <v>906</v>
      </c>
      <c r="C279" s="107" t="s">
        <v>427</v>
      </c>
      <c r="D279" s="75"/>
      <c r="E279" s="107"/>
      <c r="F279" s="75">
        <v>3500</v>
      </c>
      <c r="G279" s="75">
        <v>160</v>
      </c>
      <c r="H279" s="75">
        <v>3660</v>
      </c>
      <c r="I279" s="75">
        <v>3500</v>
      </c>
      <c r="J279" s="75">
        <v>160</v>
      </c>
      <c r="K279" s="75">
        <v>3660</v>
      </c>
      <c r="L279" s="75">
        <v>3500</v>
      </c>
      <c r="M279" s="75">
        <v>160</v>
      </c>
      <c r="N279" s="75">
        <v>3660</v>
      </c>
    </row>
    <row r="280" spans="1:14" ht="33">
      <c r="A280" s="48" t="s">
        <v>491</v>
      </c>
      <c r="B280" s="97">
        <v>906</v>
      </c>
      <c r="C280" s="107" t="s">
        <v>754</v>
      </c>
      <c r="D280" s="75" t="s">
        <v>492</v>
      </c>
      <c r="E280" s="107"/>
      <c r="F280" s="75">
        <v>3500</v>
      </c>
      <c r="G280" s="75">
        <v>160</v>
      </c>
      <c r="H280" s="75">
        <v>3660</v>
      </c>
      <c r="I280" s="75">
        <v>3500</v>
      </c>
      <c r="J280" s="75">
        <v>160</v>
      </c>
      <c r="K280" s="75">
        <v>3660</v>
      </c>
      <c r="L280" s="75">
        <v>3500</v>
      </c>
      <c r="M280" s="75">
        <v>160</v>
      </c>
      <c r="N280" s="75">
        <v>3660</v>
      </c>
    </row>
    <row r="281" spans="1:14" ht="33">
      <c r="A281" s="48" t="s">
        <v>484</v>
      </c>
      <c r="B281" s="97">
        <v>906</v>
      </c>
      <c r="C281" s="107" t="s">
        <v>754</v>
      </c>
      <c r="D281" s="75" t="s">
        <v>493</v>
      </c>
      <c r="E281" s="107"/>
      <c r="F281" s="75">
        <v>3500</v>
      </c>
      <c r="G281" s="75">
        <v>160</v>
      </c>
      <c r="H281" s="75">
        <v>3660</v>
      </c>
      <c r="I281" s="75">
        <v>3500</v>
      </c>
      <c r="J281" s="75">
        <v>160</v>
      </c>
      <c r="K281" s="75">
        <v>3660</v>
      </c>
      <c r="L281" s="75">
        <v>3500</v>
      </c>
      <c r="M281" s="75">
        <v>160</v>
      </c>
      <c r="N281" s="75">
        <v>3660</v>
      </c>
    </row>
    <row r="282" spans="1:14" ht="33">
      <c r="A282" s="48" t="s">
        <v>500</v>
      </c>
      <c r="B282" s="97">
        <v>906</v>
      </c>
      <c r="C282" s="107" t="s">
        <v>754</v>
      </c>
      <c r="D282" s="75" t="s">
        <v>493</v>
      </c>
      <c r="E282" s="107" t="s">
        <v>744</v>
      </c>
      <c r="F282" s="75">
        <v>3500</v>
      </c>
      <c r="G282" s="75">
        <v>160</v>
      </c>
      <c r="H282" s="75">
        <v>3660</v>
      </c>
      <c r="I282" s="75">
        <v>3500</v>
      </c>
      <c r="J282" s="75">
        <v>160</v>
      </c>
      <c r="K282" s="75">
        <v>3660</v>
      </c>
      <c r="L282" s="75">
        <v>3500</v>
      </c>
      <c r="M282" s="75">
        <v>160</v>
      </c>
      <c r="N282" s="75">
        <v>3660</v>
      </c>
    </row>
    <row r="283" spans="1:14" ht="16.5">
      <c r="A283" s="48" t="s">
        <v>756</v>
      </c>
      <c r="B283" s="97">
        <v>908</v>
      </c>
      <c r="C283" s="107"/>
      <c r="D283" s="75"/>
      <c r="E283" s="107"/>
      <c r="F283" s="75">
        <v>1000</v>
      </c>
      <c r="G283" s="75">
        <v>6</v>
      </c>
      <c r="H283" s="75">
        <v>1006</v>
      </c>
      <c r="I283" s="75">
        <v>1000</v>
      </c>
      <c r="J283" s="75">
        <v>6</v>
      </c>
      <c r="K283" s="75">
        <v>1006</v>
      </c>
      <c r="L283" s="75">
        <v>1000</v>
      </c>
      <c r="M283" s="75">
        <v>6</v>
      </c>
      <c r="N283" s="75">
        <v>1006</v>
      </c>
    </row>
    <row r="284" spans="1:14" ht="16.5">
      <c r="A284" s="48" t="s">
        <v>390</v>
      </c>
      <c r="B284" s="97">
        <v>908</v>
      </c>
      <c r="C284" s="107" t="s">
        <v>427</v>
      </c>
      <c r="D284" s="75"/>
      <c r="E284" s="107"/>
      <c r="F284" s="75">
        <v>1000</v>
      </c>
      <c r="G284" s="75">
        <v>6</v>
      </c>
      <c r="H284" s="75">
        <v>1006</v>
      </c>
      <c r="I284" s="75">
        <v>1000</v>
      </c>
      <c r="J284" s="75">
        <v>6</v>
      </c>
      <c r="K284" s="75">
        <v>1006</v>
      </c>
      <c r="L284" s="75">
        <v>1000</v>
      </c>
      <c r="M284" s="75">
        <v>6</v>
      </c>
      <c r="N284" s="75">
        <v>1006</v>
      </c>
    </row>
    <row r="285" spans="1:14" ht="16.5">
      <c r="A285" s="48" t="s">
        <v>392</v>
      </c>
      <c r="B285" s="97">
        <v>908</v>
      </c>
      <c r="C285" s="107" t="s">
        <v>429</v>
      </c>
      <c r="D285" s="75"/>
      <c r="E285" s="107"/>
      <c r="F285" s="75">
        <v>1000</v>
      </c>
      <c r="G285" s="75">
        <v>6</v>
      </c>
      <c r="H285" s="75">
        <v>1006</v>
      </c>
      <c r="I285" s="75">
        <v>1000</v>
      </c>
      <c r="J285" s="75">
        <v>6</v>
      </c>
      <c r="K285" s="75">
        <v>1006</v>
      </c>
      <c r="L285" s="75">
        <v>1000</v>
      </c>
      <c r="M285" s="75">
        <v>6</v>
      </c>
      <c r="N285" s="75">
        <v>1006</v>
      </c>
    </row>
    <row r="286" spans="1:14" ht="33">
      <c r="A286" s="48" t="s">
        <v>491</v>
      </c>
      <c r="B286" s="97">
        <v>908</v>
      </c>
      <c r="C286" s="107" t="s">
        <v>754</v>
      </c>
      <c r="D286" s="75" t="s">
        <v>492</v>
      </c>
      <c r="E286" s="107"/>
      <c r="F286" s="75">
        <v>1000</v>
      </c>
      <c r="G286" s="75">
        <v>6</v>
      </c>
      <c r="H286" s="75">
        <v>1006</v>
      </c>
      <c r="I286" s="75">
        <v>1000</v>
      </c>
      <c r="J286" s="75">
        <v>6</v>
      </c>
      <c r="K286" s="75">
        <v>1006</v>
      </c>
      <c r="L286" s="75">
        <v>1000</v>
      </c>
      <c r="M286" s="75">
        <v>6</v>
      </c>
      <c r="N286" s="75">
        <v>1006</v>
      </c>
    </row>
    <row r="287" spans="1:14" ht="33">
      <c r="A287" s="48" t="s">
        <v>484</v>
      </c>
      <c r="B287" s="97">
        <v>908</v>
      </c>
      <c r="C287" s="107" t="s">
        <v>754</v>
      </c>
      <c r="D287" s="75" t="s">
        <v>493</v>
      </c>
      <c r="E287" s="107"/>
      <c r="F287" s="75">
        <v>1000</v>
      </c>
      <c r="G287" s="75">
        <v>6</v>
      </c>
      <c r="H287" s="75">
        <v>1006</v>
      </c>
      <c r="I287" s="75">
        <v>1000</v>
      </c>
      <c r="J287" s="75">
        <v>6</v>
      </c>
      <c r="K287" s="75">
        <v>1006</v>
      </c>
      <c r="L287" s="75">
        <v>1000</v>
      </c>
      <c r="M287" s="75">
        <v>6</v>
      </c>
      <c r="N287" s="75">
        <v>1006</v>
      </c>
    </row>
    <row r="288" spans="1:14" ht="33">
      <c r="A288" s="48" t="s">
        <v>500</v>
      </c>
      <c r="B288" s="97">
        <v>908</v>
      </c>
      <c r="C288" s="107" t="s">
        <v>754</v>
      </c>
      <c r="D288" s="75" t="s">
        <v>493</v>
      </c>
      <c r="E288" s="107" t="s">
        <v>744</v>
      </c>
      <c r="F288" s="75">
        <v>1000</v>
      </c>
      <c r="G288" s="75">
        <v>6</v>
      </c>
      <c r="H288" s="75">
        <v>1006</v>
      </c>
      <c r="I288" s="75">
        <v>1000</v>
      </c>
      <c r="J288" s="75">
        <v>6</v>
      </c>
      <c r="K288" s="75">
        <v>1006</v>
      </c>
      <c r="L288" s="75">
        <v>1000</v>
      </c>
      <c r="M288" s="75">
        <v>6</v>
      </c>
      <c r="N288" s="75">
        <v>1006</v>
      </c>
    </row>
    <row r="289" spans="1:14" ht="49.5">
      <c r="A289" s="48" t="s">
        <v>320</v>
      </c>
      <c r="B289" s="75">
        <v>902</v>
      </c>
      <c r="C289" s="107"/>
      <c r="D289" s="75"/>
      <c r="E289" s="107"/>
      <c r="F289" s="75">
        <v>3497</v>
      </c>
      <c r="G289" s="75">
        <v>30</v>
      </c>
      <c r="H289" s="75">
        <v>3527</v>
      </c>
      <c r="I289" s="75">
        <v>3494</v>
      </c>
      <c r="J289" s="75">
        <v>30</v>
      </c>
      <c r="K289" s="75">
        <v>3524</v>
      </c>
      <c r="L289" s="75">
        <v>3467</v>
      </c>
      <c r="M289" s="75">
        <v>30</v>
      </c>
      <c r="N289" s="75">
        <v>3497</v>
      </c>
    </row>
    <row r="290" spans="1:14" ht="33">
      <c r="A290" s="48" t="s">
        <v>395</v>
      </c>
      <c r="B290" s="75">
        <v>902</v>
      </c>
      <c r="C290" s="107" t="s">
        <v>432</v>
      </c>
      <c r="D290" s="75"/>
      <c r="E290" s="107"/>
      <c r="F290" s="75">
        <v>3497</v>
      </c>
      <c r="G290" s="75">
        <v>30</v>
      </c>
      <c r="H290" s="75">
        <v>3527</v>
      </c>
      <c r="I290" s="75">
        <v>3494</v>
      </c>
      <c r="J290" s="75">
        <v>30</v>
      </c>
      <c r="K290" s="75">
        <v>3524</v>
      </c>
      <c r="L290" s="75">
        <v>3467</v>
      </c>
      <c r="M290" s="75">
        <v>30</v>
      </c>
      <c r="N290" s="75">
        <v>3497</v>
      </c>
    </row>
    <row r="291" spans="1:14" ht="16.5">
      <c r="A291" s="48" t="s">
        <v>396</v>
      </c>
      <c r="B291" s="75">
        <v>902</v>
      </c>
      <c r="C291" s="107" t="s">
        <v>433</v>
      </c>
      <c r="D291" s="75"/>
      <c r="E291" s="107"/>
      <c r="F291" s="75">
        <v>3497</v>
      </c>
      <c r="G291" s="75">
        <v>30</v>
      </c>
      <c r="H291" s="75">
        <v>3527</v>
      </c>
      <c r="I291" s="75">
        <v>3494</v>
      </c>
      <c r="J291" s="75">
        <v>30</v>
      </c>
      <c r="K291" s="75">
        <v>3524</v>
      </c>
      <c r="L291" s="75">
        <v>3467</v>
      </c>
      <c r="M291" s="75">
        <v>30</v>
      </c>
      <c r="N291" s="75">
        <v>3497</v>
      </c>
    </row>
    <row r="292" spans="1:14" ht="49.5">
      <c r="A292" s="48" t="s">
        <v>502</v>
      </c>
      <c r="B292" s="75">
        <v>902</v>
      </c>
      <c r="C292" s="107" t="s">
        <v>433</v>
      </c>
      <c r="D292" s="75" t="s">
        <v>503</v>
      </c>
      <c r="E292" s="107"/>
      <c r="F292" s="75">
        <v>3467</v>
      </c>
      <c r="G292" s="75">
        <v>30</v>
      </c>
      <c r="H292" s="75">
        <v>3497</v>
      </c>
      <c r="I292" s="75">
        <v>3467</v>
      </c>
      <c r="J292" s="75">
        <v>30</v>
      </c>
      <c r="K292" s="75">
        <v>3497</v>
      </c>
      <c r="L292" s="75">
        <v>3467</v>
      </c>
      <c r="M292" s="75">
        <v>30</v>
      </c>
      <c r="N292" s="75">
        <v>3497</v>
      </c>
    </row>
    <row r="293" spans="1:14" ht="33">
      <c r="A293" s="48" t="s">
        <v>484</v>
      </c>
      <c r="B293" s="75">
        <v>902</v>
      </c>
      <c r="C293" s="107" t="s">
        <v>433</v>
      </c>
      <c r="D293" s="75" t="s">
        <v>504</v>
      </c>
      <c r="E293" s="107"/>
      <c r="F293" s="75">
        <v>3467</v>
      </c>
      <c r="G293" s="75">
        <v>30</v>
      </c>
      <c r="H293" s="75">
        <v>3497</v>
      </c>
      <c r="I293" s="75">
        <v>3467</v>
      </c>
      <c r="J293" s="75">
        <v>30</v>
      </c>
      <c r="K293" s="75">
        <v>3497</v>
      </c>
      <c r="L293" s="75">
        <v>3467</v>
      </c>
      <c r="M293" s="75">
        <v>30</v>
      </c>
      <c r="N293" s="75">
        <v>3497</v>
      </c>
    </row>
    <row r="294" spans="1:14" ht="16.5">
      <c r="A294" s="48" t="s">
        <v>542</v>
      </c>
      <c r="B294" s="75">
        <v>902</v>
      </c>
      <c r="C294" s="107" t="s">
        <v>675</v>
      </c>
      <c r="D294" s="75" t="s">
        <v>543</v>
      </c>
      <c r="E294" s="107"/>
      <c r="F294" s="75">
        <v>30</v>
      </c>
      <c r="G294" s="75">
        <v>0</v>
      </c>
      <c r="H294" s="75">
        <v>30</v>
      </c>
      <c r="I294" s="75">
        <v>27</v>
      </c>
      <c r="J294" s="75">
        <v>0</v>
      </c>
      <c r="K294" s="75">
        <v>27</v>
      </c>
      <c r="L294" s="75">
        <v>0</v>
      </c>
      <c r="M294" s="75">
        <v>0</v>
      </c>
      <c r="N294" s="75">
        <v>0</v>
      </c>
    </row>
    <row r="295" spans="1:14" ht="33">
      <c r="A295" s="48" t="s">
        <v>583</v>
      </c>
      <c r="B295" s="75">
        <v>902</v>
      </c>
      <c r="C295" s="107" t="s">
        <v>675</v>
      </c>
      <c r="D295" s="75" t="s">
        <v>544</v>
      </c>
      <c r="E295" s="107"/>
      <c r="F295" s="75">
        <v>30</v>
      </c>
      <c r="G295" s="75">
        <v>0</v>
      </c>
      <c r="H295" s="75">
        <v>30</v>
      </c>
      <c r="I295" s="75">
        <v>27</v>
      </c>
      <c r="J295" s="75">
        <v>0</v>
      </c>
      <c r="K295" s="75">
        <v>27</v>
      </c>
      <c r="L295" s="75">
        <v>0</v>
      </c>
      <c r="M295" s="75">
        <v>0</v>
      </c>
      <c r="N295" s="75">
        <v>0</v>
      </c>
    </row>
    <row r="296" spans="1:14" ht="16.5">
      <c r="A296" s="48" t="s">
        <v>612</v>
      </c>
      <c r="B296" s="75">
        <v>902</v>
      </c>
      <c r="C296" s="107" t="s">
        <v>675</v>
      </c>
      <c r="D296" s="75" t="s">
        <v>544</v>
      </c>
      <c r="E296" s="107" t="s">
        <v>662</v>
      </c>
      <c r="F296" s="75">
        <v>30</v>
      </c>
      <c r="G296" s="75">
        <v>0</v>
      </c>
      <c r="H296" s="75">
        <v>30</v>
      </c>
      <c r="I296" s="75">
        <v>27</v>
      </c>
      <c r="J296" s="75">
        <v>0</v>
      </c>
      <c r="K296" s="75">
        <v>27</v>
      </c>
      <c r="L296" s="75">
        <v>0</v>
      </c>
      <c r="M296" s="75">
        <v>0</v>
      </c>
      <c r="N296" s="75">
        <v>0</v>
      </c>
    </row>
    <row r="297" spans="1:14" ht="49.5">
      <c r="A297" s="48" t="s">
        <v>676</v>
      </c>
      <c r="B297" s="75">
        <v>904</v>
      </c>
      <c r="C297" s="107"/>
      <c r="D297" s="75"/>
      <c r="E297" s="107"/>
      <c r="F297" s="75">
        <v>1718</v>
      </c>
      <c r="G297" s="75">
        <v>30</v>
      </c>
      <c r="H297" s="75">
        <v>1748</v>
      </c>
      <c r="I297" s="75">
        <v>1718</v>
      </c>
      <c r="J297" s="75">
        <v>30</v>
      </c>
      <c r="K297" s="75">
        <v>1748</v>
      </c>
      <c r="L297" s="75">
        <v>1718</v>
      </c>
      <c r="M297" s="75">
        <v>30</v>
      </c>
      <c r="N297" s="75">
        <v>1748</v>
      </c>
    </row>
    <row r="298" spans="1:14" ht="33">
      <c r="A298" s="48" t="s">
        <v>395</v>
      </c>
      <c r="B298" s="75">
        <v>904</v>
      </c>
      <c r="C298" s="107" t="s">
        <v>432</v>
      </c>
      <c r="D298" s="75"/>
      <c r="E298" s="107"/>
      <c r="F298" s="75">
        <v>1718</v>
      </c>
      <c r="G298" s="75">
        <v>30</v>
      </c>
      <c r="H298" s="75">
        <v>1748</v>
      </c>
      <c r="I298" s="75">
        <v>1718</v>
      </c>
      <c r="J298" s="75">
        <v>30</v>
      </c>
      <c r="K298" s="75">
        <v>1748</v>
      </c>
      <c r="L298" s="75">
        <v>1718</v>
      </c>
      <c r="M298" s="75">
        <v>30</v>
      </c>
      <c r="N298" s="75">
        <v>1748</v>
      </c>
    </row>
    <row r="299" spans="1:14" ht="16.5">
      <c r="A299" s="48" t="s">
        <v>396</v>
      </c>
      <c r="B299" s="75">
        <v>904</v>
      </c>
      <c r="C299" s="107" t="s">
        <v>433</v>
      </c>
      <c r="D299" s="75"/>
      <c r="E299" s="107"/>
      <c r="F299" s="75">
        <v>1718</v>
      </c>
      <c r="G299" s="75">
        <v>30</v>
      </c>
      <c r="H299" s="75">
        <v>1748</v>
      </c>
      <c r="I299" s="75">
        <v>1718</v>
      </c>
      <c r="J299" s="75">
        <v>30</v>
      </c>
      <c r="K299" s="75">
        <v>1748</v>
      </c>
      <c r="L299" s="75">
        <v>1718</v>
      </c>
      <c r="M299" s="75">
        <v>30</v>
      </c>
      <c r="N299" s="75">
        <v>1748</v>
      </c>
    </row>
    <row r="300" spans="1:14" ht="16.5">
      <c r="A300" s="48" t="s">
        <v>505</v>
      </c>
      <c r="B300" s="75">
        <v>904</v>
      </c>
      <c r="C300" s="107" t="s">
        <v>433</v>
      </c>
      <c r="D300" s="75" t="s">
        <v>506</v>
      </c>
      <c r="E300" s="107"/>
      <c r="F300" s="75">
        <v>1718</v>
      </c>
      <c r="G300" s="75">
        <v>30</v>
      </c>
      <c r="H300" s="75">
        <v>1748</v>
      </c>
      <c r="I300" s="75">
        <v>1718</v>
      </c>
      <c r="J300" s="75">
        <v>30</v>
      </c>
      <c r="K300" s="75">
        <v>1748</v>
      </c>
      <c r="L300" s="75">
        <v>1718</v>
      </c>
      <c r="M300" s="75">
        <v>30</v>
      </c>
      <c r="N300" s="75">
        <v>1748</v>
      </c>
    </row>
    <row r="301" spans="1:14" ht="33">
      <c r="A301" s="48" t="s">
        <v>484</v>
      </c>
      <c r="B301" s="75">
        <v>904</v>
      </c>
      <c r="C301" s="107" t="s">
        <v>433</v>
      </c>
      <c r="D301" s="75" t="s">
        <v>507</v>
      </c>
      <c r="E301" s="107"/>
      <c r="F301" s="75">
        <v>1718</v>
      </c>
      <c r="G301" s="75">
        <v>30</v>
      </c>
      <c r="H301" s="75">
        <v>1748</v>
      </c>
      <c r="I301" s="75">
        <v>1718</v>
      </c>
      <c r="J301" s="75">
        <v>30</v>
      </c>
      <c r="K301" s="75">
        <v>1748</v>
      </c>
      <c r="L301" s="75">
        <v>1718</v>
      </c>
      <c r="M301" s="75">
        <v>30</v>
      </c>
      <c r="N301" s="75">
        <v>1748</v>
      </c>
    </row>
    <row r="302" spans="1:14" ht="33">
      <c r="A302" s="48" t="s">
        <v>500</v>
      </c>
      <c r="B302" s="75">
        <v>904</v>
      </c>
      <c r="C302" s="107" t="s">
        <v>433</v>
      </c>
      <c r="D302" s="75" t="s">
        <v>507</v>
      </c>
      <c r="E302" s="107" t="s">
        <v>744</v>
      </c>
      <c r="F302" s="75">
        <v>1718</v>
      </c>
      <c r="G302" s="75">
        <v>30</v>
      </c>
      <c r="H302" s="75">
        <v>1748</v>
      </c>
      <c r="I302" s="75">
        <v>1718</v>
      </c>
      <c r="J302" s="75">
        <v>30</v>
      </c>
      <c r="K302" s="75">
        <v>1748</v>
      </c>
      <c r="L302" s="75">
        <v>1718</v>
      </c>
      <c r="M302" s="75">
        <v>30</v>
      </c>
      <c r="N302" s="75">
        <v>1748</v>
      </c>
    </row>
    <row r="303" spans="1:14" ht="16.5">
      <c r="A303" s="48" t="s">
        <v>677</v>
      </c>
      <c r="B303" s="97">
        <v>905</v>
      </c>
      <c r="C303" s="108"/>
      <c r="D303" s="97"/>
      <c r="E303" s="108"/>
      <c r="F303" s="97">
        <v>63032.8</v>
      </c>
      <c r="G303" s="97">
        <v>1528</v>
      </c>
      <c r="H303" s="75">
        <v>64560.8</v>
      </c>
      <c r="I303" s="97">
        <v>55965.9</v>
      </c>
      <c r="J303" s="97">
        <v>1528</v>
      </c>
      <c r="K303" s="75">
        <v>57493.9</v>
      </c>
      <c r="L303" s="97">
        <v>61126.7</v>
      </c>
      <c r="M303" s="97">
        <v>1528</v>
      </c>
      <c r="N303" s="75">
        <v>62654.7</v>
      </c>
    </row>
    <row r="304" spans="1:14" ht="33">
      <c r="A304" s="48" t="s">
        <v>670</v>
      </c>
      <c r="B304" s="97">
        <v>905</v>
      </c>
      <c r="C304" s="107" t="s">
        <v>434</v>
      </c>
      <c r="D304" s="75"/>
      <c r="E304" s="107"/>
      <c r="F304" s="75">
        <v>62522.8</v>
      </c>
      <c r="G304" s="75">
        <v>1528</v>
      </c>
      <c r="H304" s="75">
        <v>64050.8</v>
      </c>
      <c r="I304" s="75">
        <v>55455.9</v>
      </c>
      <c r="J304" s="75">
        <v>1528</v>
      </c>
      <c r="K304" s="75">
        <v>56983.9</v>
      </c>
      <c r="L304" s="75">
        <v>60616.7</v>
      </c>
      <c r="M304" s="75">
        <v>1528</v>
      </c>
      <c r="N304" s="75">
        <v>62144.7</v>
      </c>
    </row>
    <row r="305" spans="1:14" ht="16.5">
      <c r="A305" s="48" t="s">
        <v>398</v>
      </c>
      <c r="B305" s="97">
        <v>905</v>
      </c>
      <c r="C305" s="107" t="s">
        <v>435</v>
      </c>
      <c r="D305" s="75"/>
      <c r="E305" s="107"/>
      <c r="F305" s="75">
        <v>62522.8</v>
      </c>
      <c r="G305" s="75">
        <v>1528</v>
      </c>
      <c r="H305" s="75">
        <v>64050.8</v>
      </c>
      <c r="I305" s="75">
        <v>55455.9</v>
      </c>
      <c r="J305" s="75">
        <v>1528</v>
      </c>
      <c r="K305" s="75">
        <v>56983.9</v>
      </c>
      <c r="L305" s="75">
        <v>60616.7</v>
      </c>
      <c r="M305" s="75">
        <v>1528</v>
      </c>
      <c r="N305" s="75">
        <v>62144.7</v>
      </c>
    </row>
    <row r="306" spans="1:14" ht="33">
      <c r="A306" s="48" t="s">
        <v>513</v>
      </c>
      <c r="B306" s="97">
        <v>905</v>
      </c>
      <c r="C306" s="107" t="s">
        <v>435</v>
      </c>
      <c r="D306" s="75" t="s">
        <v>514</v>
      </c>
      <c r="E306" s="107"/>
      <c r="F306" s="75">
        <v>56952.4</v>
      </c>
      <c r="G306" s="75">
        <v>1528</v>
      </c>
      <c r="H306" s="75">
        <v>58480.4</v>
      </c>
      <c r="I306" s="75">
        <v>53937.1</v>
      </c>
      <c r="J306" s="75">
        <v>1528</v>
      </c>
      <c r="K306" s="75">
        <v>55465.1</v>
      </c>
      <c r="L306" s="75">
        <v>59052.4</v>
      </c>
      <c r="M306" s="75">
        <v>1528</v>
      </c>
      <c r="N306" s="75">
        <v>60580.4</v>
      </c>
    </row>
    <row r="307" spans="1:14" ht="33">
      <c r="A307" s="48" t="s">
        <v>484</v>
      </c>
      <c r="B307" s="97">
        <v>905</v>
      </c>
      <c r="C307" s="107" t="s">
        <v>435</v>
      </c>
      <c r="D307" s="75" t="s">
        <v>515</v>
      </c>
      <c r="E307" s="107"/>
      <c r="F307" s="75">
        <v>56952.4</v>
      </c>
      <c r="G307" s="75">
        <v>1528</v>
      </c>
      <c r="H307" s="75">
        <v>58480.4</v>
      </c>
      <c r="I307" s="75">
        <v>53937.1</v>
      </c>
      <c r="J307" s="75">
        <v>1528</v>
      </c>
      <c r="K307" s="75">
        <v>55465.1</v>
      </c>
      <c r="L307" s="75">
        <v>59052.4</v>
      </c>
      <c r="M307" s="75">
        <v>1528</v>
      </c>
      <c r="N307" s="75">
        <v>60580.4</v>
      </c>
    </row>
    <row r="308" spans="1:14" ht="33">
      <c r="A308" s="48" t="s">
        <v>671</v>
      </c>
      <c r="B308" s="97">
        <v>905</v>
      </c>
      <c r="C308" s="107" t="s">
        <v>435</v>
      </c>
      <c r="D308" s="75" t="s">
        <v>515</v>
      </c>
      <c r="E308" s="107" t="s">
        <v>744</v>
      </c>
      <c r="F308" s="75">
        <v>56952.4</v>
      </c>
      <c r="G308" s="75">
        <v>1528</v>
      </c>
      <c r="H308" s="75">
        <v>58480.4</v>
      </c>
      <c r="I308" s="75">
        <v>53937.1</v>
      </c>
      <c r="J308" s="75">
        <v>1528</v>
      </c>
      <c r="K308" s="75">
        <v>55465.1</v>
      </c>
      <c r="L308" s="75">
        <v>59052.4</v>
      </c>
      <c r="M308" s="75">
        <v>1528</v>
      </c>
      <c r="N308" s="75">
        <v>60580.4</v>
      </c>
    </row>
    <row r="309" spans="1:14" ht="82.5">
      <c r="A309" s="48" t="s">
        <v>538</v>
      </c>
      <c r="B309" s="97">
        <v>905</v>
      </c>
      <c r="C309" s="107" t="s">
        <v>435</v>
      </c>
      <c r="D309" s="75" t="s">
        <v>539</v>
      </c>
      <c r="E309" s="107" t="s">
        <v>744</v>
      </c>
      <c r="F309" s="75">
        <v>4078.1</v>
      </c>
      <c r="G309" s="75">
        <v>0</v>
      </c>
      <c r="H309" s="75">
        <v>4078.1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</row>
    <row r="310" spans="1:14" ht="33">
      <c r="A310" s="48" t="s">
        <v>584</v>
      </c>
      <c r="B310" s="97">
        <v>905</v>
      </c>
      <c r="C310" s="107" t="s">
        <v>435</v>
      </c>
      <c r="D310" s="75" t="s">
        <v>585</v>
      </c>
      <c r="E310" s="107"/>
      <c r="F310" s="75">
        <v>1492.3</v>
      </c>
      <c r="G310" s="75">
        <v>0</v>
      </c>
      <c r="H310" s="75">
        <v>1492.3</v>
      </c>
      <c r="I310" s="75">
        <v>1518.8</v>
      </c>
      <c r="J310" s="75">
        <v>0</v>
      </c>
      <c r="K310" s="75">
        <v>1518.8</v>
      </c>
      <c r="L310" s="75">
        <v>1564.3</v>
      </c>
      <c r="M310" s="75">
        <v>0</v>
      </c>
      <c r="N310" s="75">
        <v>1564.3</v>
      </c>
    </row>
    <row r="311" spans="1:14" ht="16.5">
      <c r="A311" s="48" t="s">
        <v>586</v>
      </c>
      <c r="B311" s="97">
        <v>905</v>
      </c>
      <c r="C311" s="107" t="s">
        <v>435</v>
      </c>
      <c r="D311" s="75" t="s">
        <v>587</v>
      </c>
      <c r="E311" s="107"/>
      <c r="F311" s="75">
        <v>244.9</v>
      </c>
      <c r="G311" s="75">
        <v>0</v>
      </c>
      <c r="H311" s="75">
        <v>244.9</v>
      </c>
      <c r="I311" s="75">
        <v>293.9</v>
      </c>
      <c r="J311" s="75">
        <v>0</v>
      </c>
      <c r="K311" s="75">
        <v>293.9</v>
      </c>
      <c r="L311" s="75">
        <v>318.4</v>
      </c>
      <c r="M311" s="75">
        <v>0</v>
      </c>
      <c r="N311" s="75">
        <v>318.4</v>
      </c>
    </row>
    <row r="312" spans="1:14" ht="33">
      <c r="A312" s="48" t="s">
        <v>671</v>
      </c>
      <c r="B312" s="97">
        <v>905</v>
      </c>
      <c r="C312" s="107" t="s">
        <v>435</v>
      </c>
      <c r="D312" s="75" t="s">
        <v>587</v>
      </c>
      <c r="E312" s="107" t="s">
        <v>744</v>
      </c>
      <c r="F312" s="75">
        <v>244.9</v>
      </c>
      <c r="G312" s="75">
        <v>0</v>
      </c>
      <c r="H312" s="75">
        <v>244.9</v>
      </c>
      <c r="I312" s="75">
        <v>293.9</v>
      </c>
      <c r="J312" s="75">
        <v>0</v>
      </c>
      <c r="K312" s="75">
        <v>293.9</v>
      </c>
      <c r="L312" s="75">
        <v>318.4</v>
      </c>
      <c r="M312" s="75">
        <v>0</v>
      </c>
      <c r="N312" s="75">
        <v>318.4</v>
      </c>
    </row>
    <row r="313" spans="1:14" ht="16.5">
      <c r="A313" s="48" t="s">
        <v>588</v>
      </c>
      <c r="B313" s="97">
        <v>905</v>
      </c>
      <c r="C313" s="107" t="s">
        <v>435</v>
      </c>
      <c r="D313" s="75" t="s">
        <v>589</v>
      </c>
      <c r="E313" s="107"/>
      <c r="F313" s="75">
        <v>184</v>
      </c>
      <c r="G313" s="75">
        <v>0</v>
      </c>
      <c r="H313" s="75">
        <v>184</v>
      </c>
      <c r="I313" s="75">
        <v>199</v>
      </c>
      <c r="J313" s="75">
        <v>0</v>
      </c>
      <c r="K313" s="75">
        <v>199</v>
      </c>
      <c r="L313" s="75">
        <v>184</v>
      </c>
      <c r="M313" s="75">
        <v>0</v>
      </c>
      <c r="N313" s="75">
        <v>184</v>
      </c>
    </row>
    <row r="314" spans="1:14" ht="33">
      <c r="A314" s="48" t="s">
        <v>671</v>
      </c>
      <c r="B314" s="97">
        <v>905</v>
      </c>
      <c r="C314" s="107" t="s">
        <v>435</v>
      </c>
      <c r="D314" s="75" t="s">
        <v>589</v>
      </c>
      <c r="E314" s="107" t="s">
        <v>744</v>
      </c>
      <c r="F314" s="75">
        <v>184</v>
      </c>
      <c r="G314" s="75">
        <v>0</v>
      </c>
      <c r="H314" s="75">
        <v>184</v>
      </c>
      <c r="I314" s="75">
        <v>199</v>
      </c>
      <c r="J314" s="75">
        <v>0</v>
      </c>
      <c r="K314" s="75">
        <v>199</v>
      </c>
      <c r="L314" s="75">
        <v>184</v>
      </c>
      <c r="M314" s="75">
        <v>0</v>
      </c>
      <c r="N314" s="75">
        <v>184</v>
      </c>
    </row>
    <row r="315" spans="1:14" ht="33">
      <c r="A315" s="48" t="s">
        <v>590</v>
      </c>
      <c r="B315" s="97">
        <v>905</v>
      </c>
      <c r="C315" s="107" t="s">
        <v>435</v>
      </c>
      <c r="D315" s="75" t="s">
        <v>591</v>
      </c>
      <c r="E315" s="107"/>
      <c r="F315" s="75">
        <v>147</v>
      </c>
      <c r="G315" s="75">
        <v>0</v>
      </c>
      <c r="H315" s="75">
        <v>147</v>
      </c>
      <c r="I315" s="75">
        <v>200</v>
      </c>
      <c r="J315" s="75">
        <v>0</v>
      </c>
      <c r="K315" s="75">
        <v>200</v>
      </c>
      <c r="L315" s="75">
        <v>213.2</v>
      </c>
      <c r="M315" s="75">
        <v>0</v>
      </c>
      <c r="N315" s="75">
        <v>213.2</v>
      </c>
    </row>
    <row r="316" spans="1:14" ht="33">
      <c r="A316" s="48" t="s">
        <v>671</v>
      </c>
      <c r="B316" s="97">
        <v>905</v>
      </c>
      <c r="C316" s="107" t="s">
        <v>435</v>
      </c>
      <c r="D316" s="75" t="s">
        <v>591</v>
      </c>
      <c r="E316" s="107" t="s">
        <v>744</v>
      </c>
      <c r="F316" s="75">
        <v>147</v>
      </c>
      <c r="G316" s="75">
        <v>0</v>
      </c>
      <c r="H316" s="75">
        <v>147</v>
      </c>
      <c r="I316" s="75">
        <v>200</v>
      </c>
      <c r="J316" s="75">
        <v>0</v>
      </c>
      <c r="K316" s="75">
        <v>200</v>
      </c>
      <c r="L316" s="75">
        <v>213.2</v>
      </c>
      <c r="M316" s="75">
        <v>0</v>
      </c>
      <c r="N316" s="75">
        <v>213.2</v>
      </c>
    </row>
    <row r="317" spans="1:14" ht="16.5">
      <c r="A317" s="48" t="s">
        <v>592</v>
      </c>
      <c r="B317" s="97">
        <v>905</v>
      </c>
      <c r="C317" s="107" t="s">
        <v>435</v>
      </c>
      <c r="D317" s="75" t="s">
        <v>593</v>
      </c>
      <c r="E317" s="107"/>
      <c r="F317" s="75">
        <v>432.4</v>
      </c>
      <c r="G317" s="75">
        <v>0</v>
      </c>
      <c r="H317" s="75">
        <v>432.4</v>
      </c>
      <c r="I317" s="75">
        <v>341.5</v>
      </c>
      <c r="J317" s="75">
        <v>0</v>
      </c>
      <c r="K317" s="75">
        <v>341.5</v>
      </c>
      <c r="L317" s="75">
        <v>364.7</v>
      </c>
      <c r="M317" s="75">
        <v>0</v>
      </c>
      <c r="N317" s="75">
        <v>364.7</v>
      </c>
    </row>
    <row r="318" spans="1:14" ht="33">
      <c r="A318" s="48" t="s">
        <v>671</v>
      </c>
      <c r="B318" s="97">
        <v>905</v>
      </c>
      <c r="C318" s="107" t="s">
        <v>435</v>
      </c>
      <c r="D318" s="75" t="s">
        <v>593</v>
      </c>
      <c r="E318" s="107" t="s">
        <v>744</v>
      </c>
      <c r="F318" s="75">
        <v>432.4</v>
      </c>
      <c r="G318" s="75">
        <v>0</v>
      </c>
      <c r="H318" s="75">
        <v>432.4</v>
      </c>
      <c r="I318" s="75">
        <v>341.5</v>
      </c>
      <c r="J318" s="75">
        <v>0</v>
      </c>
      <c r="K318" s="75">
        <v>341.5</v>
      </c>
      <c r="L318" s="75">
        <v>364.7</v>
      </c>
      <c r="M318" s="75">
        <v>0</v>
      </c>
      <c r="N318" s="75">
        <v>364.7</v>
      </c>
    </row>
    <row r="319" spans="1:14" ht="16.5">
      <c r="A319" s="48" t="s">
        <v>594</v>
      </c>
      <c r="B319" s="97">
        <v>905</v>
      </c>
      <c r="C319" s="107" t="s">
        <v>435</v>
      </c>
      <c r="D319" s="75" t="s">
        <v>595</v>
      </c>
      <c r="E319" s="107"/>
      <c r="F319" s="75">
        <v>303.5</v>
      </c>
      <c r="G319" s="75">
        <v>0</v>
      </c>
      <c r="H319" s="75">
        <v>303.5</v>
      </c>
      <c r="I319" s="75">
        <v>303.9</v>
      </c>
      <c r="J319" s="75">
        <v>0</v>
      </c>
      <c r="K319" s="75">
        <v>303.9</v>
      </c>
      <c r="L319" s="75">
        <v>303.5</v>
      </c>
      <c r="M319" s="75">
        <v>0</v>
      </c>
      <c r="N319" s="75">
        <v>303.5</v>
      </c>
    </row>
    <row r="320" spans="1:14" ht="33">
      <c r="A320" s="48" t="s">
        <v>671</v>
      </c>
      <c r="B320" s="97">
        <v>905</v>
      </c>
      <c r="C320" s="107" t="s">
        <v>435</v>
      </c>
      <c r="D320" s="75" t="s">
        <v>595</v>
      </c>
      <c r="E320" s="107" t="s">
        <v>744</v>
      </c>
      <c r="F320" s="75">
        <v>303.5</v>
      </c>
      <c r="G320" s="75">
        <v>0</v>
      </c>
      <c r="H320" s="75">
        <v>303.5</v>
      </c>
      <c r="I320" s="75">
        <v>303.9</v>
      </c>
      <c r="J320" s="75">
        <v>0</v>
      </c>
      <c r="K320" s="75">
        <v>303.9</v>
      </c>
      <c r="L320" s="75">
        <v>303.9</v>
      </c>
      <c r="M320" s="75">
        <v>0</v>
      </c>
      <c r="N320" s="75">
        <v>303.9</v>
      </c>
    </row>
    <row r="321" spans="1:14" ht="16.5">
      <c r="A321" s="48" t="s">
        <v>399</v>
      </c>
      <c r="B321" s="97">
        <v>905</v>
      </c>
      <c r="C321" s="107">
        <v>1000</v>
      </c>
      <c r="D321" s="75"/>
      <c r="E321" s="107"/>
      <c r="F321" s="75">
        <v>510</v>
      </c>
      <c r="G321" s="75">
        <v>0</v>
      </c>
      <c r="H321" s="75">
        <v>510</v>
      </c>
      <c r="I321" s="75">
        <v>510</v>
      </c>
      <c r="J321" s="75">
        <v>0</v>
      </c>
      <c r="K321" s="75">
        <v>510</v>
      </c>
      <c r="L321" s="75">
        <v>510</v>
      </c>
      <c r="M321" s="75">
        <v>0</v>
      </c>
      <c r="N321" s="75">
        <v>510</v>
      </c>
    </row>
    <row r="322" spans="1:14" ht="16.5">
      <c r="A322" s="48" t="s">
        <v>673</v>
      </c>
      <c r="B322" s="97">
        <v>905</v>
      </c>
      <c r="C322" s="107">
        <v>1003</v>
      </c>
      <c r="D322" s="75" t="s">
        <v>519</v>
      </c>
      <c r="E322" s="107"/>
      <c r="F322" s="75">
        <v>510</v>
      </c>
      <c r="G322" s="75">
        <v>0</v>
      </c>
      <c r="H322" s="75">
        <v>510</v>
      </c>
      <c r="I322" s="75">
        <v>510</v>
      </c>
      <c r="J322" s="75">
        <v>0</v>
      </c>
      <c r="K322" s="75">
        <v>510</v>
      </c>
      <c r="L322" s="75">
        <v>510</v>
      </c>
      <c r="M322" s="75">
        <v>0</v>
      </c>
      <c r="N322" s="75">
        <v>510</v>
      </c>
    </row>
    <row r="323" spans="1:14" ht="33">
      <c r="A323" s="48" t="s">
        <v>520</v>
      </c>
      <c r="B323" s="97">
        <v>905</v>
      </c>
      <c r="C323" s="107">
        <v>1003</v>
      </c>
      <c r="D323" s="75" t="s">
        <v>521</v>
      </c>
      <c r="E323" s="107" t="s">
        <v>680</v>
      </c>
      <c r="F323" s="75">
        <v>510</v>
      </c>
      <c r="G323" s="75">
        <v>0</v>
      </c>
      <c r="H323" s="75">
        <v>510</v>
      </c>
      <c r="I323" s="75">
        <v>510</v>
      </c>
      <c r="J323" s="75">
        <v>0</v>
      </c>
      <c r="K323" s="75">
        <v>510</v>
      </c>
      <c r="L323" s="75">
        <v>510</v>
      </c>
      <c r="M323" s="75">
        <v>0</v>
      </c>
      <c r="N323" s="75">
        <v>510</v>
      </c>
    </row>
  </sheetData>
  <mergeCells count="14">
    <mergeCell ref="K11:L11"/>
    <mergeCell ref="K12:M12"/>
    <mergeCell ref="K14:M14"/>
    <mergeCell ref="I19:K19"/>
    <mergeCell ref="K4:M4"/>
    <mergeCell ref="K5:L5"/>
    <mergeCell ref="A15:H16"/>
    <mergeCell ref="A19:A20"/>
    <mergeCell ref="B19:B20"/>
    <mergeCell ref="F19:H19"/>
    <mergeCell ref="C19:C20"/>
    <mergeCell ref="D19:D20"/>
    <mergeCell ref="E19:E20"/>
    <mergeCell ref="L19:N19"/>
  </mergeCells>
  <printOptions/>
  <pageMargins left="0.43" right="0.23" top="0.35" bottom="0.22" header="0.5" footer="0.21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60" workbookViewId="0" topLeftCell="A64">
      <selection activeCell="F74" sqref="F74"/>
    </sheetView>
  </sheetViews>
  <sheetFormatPr defaultColWidth="9.00390625" defaultRowHeight="12.75"/>
  <cols>
    <col min="1" max="1" width="41.25390625" style="39" customWidth="1"/>
    <col min="2" max="2" width="9.125" style="109" customWidth="1"/>
    <col min="3" max="3" width="9.125" style="39" customWidth="1"/>
    <col min="4" max="4" width="16.25390625" style="39" customWidth="1"/>
    <col min="5" max="5" width="9.125" style="39" customWidth="1"/>
    <col min="6" max="6" width="12.125" style="39" bestFit="1" customWidth="1"/>
    <col min="7" max="7" width="9.25390625" style="39" bestFit="1" customWidth="1"/>
    <col min="8" max="8" width="12.125" style="39" bestFit="1" customWidth="1"/>
    <col min="9" max="9" width="9.625" style="39" bestFit="1" customWidth="1"/>
    <col min="10" max="10" width="9.25390625" style="39" bestFit="1" customWidth="1"/>
    <col min="11" max="12" width="9.625" style="39" bestFit="1" customWidth="1"/>
    <col min="13" max="13" width="9.25390625" style="39" bestFit="1" customWidth="1"/>
    <col min="14" max="16384" width="9.125" style="39" customWidth="1"/>
  </cols>
  <sheetData>
    <row r="1" spans="2:14" ht="16.5" hidden="1">
      <c r="B1" s="10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16.5" hidden="1">
      <c r="B2" s="10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2:14" ht="16.5">
      <c r="B3" s="105"/>
      <c r="C3" s="83"/>
      <c r="D3" s="83"/>
      <c r="E3" s="83"/>
      <c r="F3" s="83"/>
      <c r="G3" s="83"/>
      <c r="H3" s="83"/>
      <c r="I3" s="83"/>
      <c r="J3" s="83"/>
      <c r="L3" s="83"/>
      <c r="M3" s="83"/>
      <c r="N3" s="83"/>
    </row>
    <row r="4" spans="2:14" ht="16.5">
      <c r="B4" s="105"/>
      <c r="C4" s="83"/>
      <c r="D4" s="83"/>
      <c r="E4" s="83"/>
      <c r="F4" s="83"/>
      <c r="G4" s="83"/>
      <c r="H4" s="83"/>
      <c r="I4" s="83"/>
      <c r="J4" s="83"/>
      <c r="K4" s="162" t="s">
        <v>614</v>
      </c>
      <c r="L4" s="162"/>
      <c r="M4" s="83"/>
      <c r="N4" s="83"/>
    </row>
    <row r="5" spans="2:14" ht="16.5">
      <c r="B5" s="105"/>
      <c r="C5" s="83"/>
      <c r="D5" s="83"/>
      <c r="E5" s="83"/>
      <c r="F5" s="83"/>
      <c r="G5" s="83"/>
      <c r="H5" s="83"/>
      <c r="I5" s="83"/>
      <c r="J5" s="83"/>
      <c r="K5" s="161" t="s">
        <v>356</v>
      </c>
      <c r="L5" s="161"/>
      <c r="M5" s="161"/>
      <c r="N5" s="83"/>
    </row>
    <row r="6" spans="2:14" ht="16.5">
      <c r="B6" s="105"/>
      <c r="C6" s="83"/>
      <c r="D6" s="83"/>
      <c r="E6" s="83"/>
      <c r="F6" s="83"/>
      <c r="G6" s="83"/>
      <c r="H6" s="83"/>
      <c r="I6" s="83"/>
      <c r="J6" s="83"/>
      <c r="K6" s="161" t="s">
        <v>357</v>
      </c>
      <c r="L6" s="161"/>
      <c r="N6" s="106"/>
    </row>
    <row r="7" spans="2:14" ht="16.5" hidden="1">
      <c r="B7" s="105"/>
      <c r="C7" s="83"/>
      <c r="D7" s="83"/>
      <c r="E7" s="83"/>
      <c r="F7" s="83"/>
      <c r="G7" s="83"/>
      <c r="H7" s="83"/>
      <c r="I7" s="83"/>
      <c r="J7" s="83"/>
      <c r="K7" s="13"/>
      <c r="L7" s="83"/>
      <c r="M7" s="83"/>
      <c r="N7" s="83"/>
    </row>
    <row r="8" spans="2:14" ht="16.5" hidden="1">
      <c r="B8" s="105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2:14" ht="16.5" hidden="1">
      <c r="B9" s="105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4" ht="16.5">
      <c r="B10" s="10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4" ht="16.5">
      <c r="B11" s="105"/>
      <c r="C11" s="83"/>
      <c r="D11" s="83"/>
      <c r="E11" s="83"/>
      <c r="F11" s="83"/>
      <c r="G11" s="83"/>
      <c r="H11" s="83"/>
      <c r="J11" s="83"/>
      <c r="K11" s="161" t="s">
        <v>707</v>
      </c>
      <c r="L11" s="161"/>
      <c r="M11" s="83"/>
      <c r="N11" s="83"/>
    </row>
    <row r="12" spans="2:14" ht="16.5">
      <c r="B12" s="105"/>
      <c r="C12" s="83"/>
      <c r="D12" s="83"/>
      <c r="E12" s="83"/>
      <c r="F12" s="83"/>
      <c r="G12" s="83"/>
      <c r="H12" s="83"/>
      <c r="J12" s="83"/>
      <c r="K12" s="161" t="s">
        <v>356</v>
      </c>
      <c r="L12" s="161"/>
      <c r="M12" s="161"/>
      <c r="N12" s="83"/>
    </row>
    <row r="13" spans="2:14" ht="16.5">
      <c r="B13" s="105"/>
      <c r="C13" s="83"/>
      <c r="D13" s="83"/>
      <c r="E13" s="83"/>
      <c r="F13" s="83"/>
      <c r="G13" s="83"/>
      <c r="H13" s="83"/>
      <c r="J13" s="83"/>
      <c r="K13" s="83"/>
      <c r="L13" s="83"/>
      <c r="M13" s="83"/>
      <c r="N13" s="83"/>
    </row>
    <row r="14" spans="2:14" ht="16.5">
      <c r="B14" s="105"/>
      <c r="C14" s="83"/>
      <c r="D14" s="83"/>
      <c r="E14" s="83"/>
      <c r="F14" s="83"/>
      <c r="G14" s="83"/>
      <c r="H14" s="83"/>
      <c r="J14" s="83"/>
      <c r="K14" s="161" t="s">
        <v>616</v>
      </c>
      <c r="L14" s="161"/>
      <c r="M14" s="161"/>
      <c r="N14" s="83"/>
    </row>
    <row r="15" spans="2:14" ht="16.5">
      <c r="B15" s="105"/>
      <c r="C15" s="83"/>
      <c r="D15" s="83"/>
      <c r="E15" s="83"/>
      <c r="F15" s="83"/>
      <c r="G15" s="83"/>
      <c r="H15" s="83"/>
      <c r="J15" s="83"/>
      <c r="K15" s="83"/>
      <c r="L15" s="83"/>
      <c r="M15" s="83"/>
      <c r="N15" s="83"/>
    </row>
    <row r="16" spans="2:14" ht="16.5">
      <c r="B16" s="10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2:14" ht="16.5">
      <c r="B17" s="10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8" ht="16.5">
      <c r="A18" s="166" t="s">
        <v>617</v>
      </c>
      <c r="B18" s="166"/>
      <c r="C18" s="166"/>
      <c r="D18" s="166"/>
      <c r="E18" s="166"/>
      <c r="F18" s="166"/>
      <c r="G18" s="166"/>
      <c r="H18" s="166"/>
    </row>
    <row r="19" spans="1:14" ht="16.5">
      <c r="A19" s="166"/>
      <c r="B19" s="166"/>
      <c r="C19" s="166"/>
      <c r="D19" s="166"/>
      <c r="E19" s="166"/>
      <c r="F19" s="166"/>
      <c r="G19" s="166"/>
      <c r="H19" s="166"/>
      <c r="L19" s="167" t="s">
        <v>361</v>
      </c>
      <c r="M19" s="167"/>
      <c r="N19" s="167"/>
    </row>
    <row r="20" spans="2:14" ht="16.5">
      <c r="B20" s="105"/>
      <c r="C20" s="83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6.5">
      <c r="A21" s="164" t="s">
        <v>362</v>
      </c>
      <c r="B21" s="165" t="s">
        <v>363</v>
      </c>
      <c r="C21" s="163" t="s">
        <v>618</v>
      </c>
      <c r="D21" s="163" t="s">
        <v>442</v>
      </c>
      <c r="E21" s="163" t="s">
        <v>619</v>
      </c>
      <c r="F21" s="164" t="s">
        <v>364</v>
      </c>
      <c r="G21" s="164"/>
      <c r="H21" s="164"/>
      <c r="I21" s="164" t="s">
        <v>365</v>
      </c>
      <c r="J21" s="164"/>
      <c r="K21" s="164"/>
      <c r="L21" s="164" t="s">
        <v>366</v>
      </c>
      <c r="M21" s="164"/>
      <c r="N21" s="164"/>
    </row>
    <row r="22" spans="1:14" ht="247.5">
      <c r="A22" s="164"/>
      <c r="B22" s="165"/>
      <c r="C22" s="163"/>
      <c r="D22" s="163"/>
      <c r="E22" s="163"/>
      <c r="F22" s="75" t="s">
        <v>443</v>
      </c>
      <c r="G22" s="75" t="s">
        <v>444</v>
      </c>
      <c r="H22" s="75" t="s">
        <v>368</v>
      </c>
      <c r="I22" s="75" t="s">
        <v>443</v>
      </c>
      <c r="J22" s="75" t="s">
        <v>444</v>
      </c>
      <c r="K22" s="75" t="s">
        <v>368</v>
      </c>
      <c r="L22" s="75" t="s">
        <v>443</v>
      </c>
      <c r="M22" s="75" t="s">
        <v>444</v>
      </c>
      <c r="N22" s="75" t="s">
        <v>368</v>
      </c>
    </row>
    <row r="23" spans="1:14" ht="16.5">
      <c r="A23" s="48" t="s">
        <v>369</v>
      </c>
      <c r="B23" s="107" t="s">
        <v>408</v>
      </c>
      <c r="C23" s="75"/>
      <c r="D23" s="75"/>
      <c r="E23" s="75"/>
      <c r="F23" s="75">
        <v>33422.318</v>
      </c>
      <c r="G23" s="75">
        <v>0</v>
      </c>
      <c r="H23" s="75">
        <v>33422.318</v>
      </c>
      <c r="I23" s="75">
        <v>30625.8</v>
      </c>
      <c r="J23" s="75">
        <v>0</v>
      </c>
      <c r="K23" s="75">
        <v>30625.8</v>
      </c>
      <c r="L23" s="75">
        <v>30402.8</v>
      </c>
      <c r="M23" s="75">
        <v>0</v>
      </c>
      <c r="N23" s="75">
        <v>30402.8</v>
      </c>
    </row>
    <row r="24" spans="1:14" ht="66">
      <c r="A24" s="48" t="s">
        <v>370</v>
      </c>
      <c r="B24" s="107" t="s">
        <v>409</v>
      </c>
      <c r="C24" s="75"/>
      <c r="D24" s="97"/>
      <c r="E24" s="97"/>
      <c r="F24" s="97">
        <v>952.5</v>
      </c>
      <c r="G24" s="97">
        <v>0</v>
      </c>
      <c r="H24" s="75">
        <v>952.5</v>
      </c>
      <c r="I24" s="97">
        <v>952.5</v>
      </c>
      <c r="J24" s="97">
        <v>0</v>
      </c>
      <c r="K24" s="75">
        <v>952.5</v>
      </c>
      <c r="L24" s="97">
        <v>952.5</v>
      </c>
      <c r="M24" s="97">
        <v>0</v>
      </c>
      <c r="N24" s="75">
        <v>952.5</v>
      </c>
    </row>
    <row r="25" spans="1:14" ht="33">
      <c r="A25" s="48" t="s">
        <v>620</v>
      </c>
      <c r="B25" s="107" t="s">
        <v>409</v>
      </c>
      <c r="C25" s="75">
        <v>200</v>
      </c>
      <c r="D25" s="97"/>
      <c r="E25" s="97"/>
      <c r="F25" s="97">
        <v>952.5</v>
      </c>
      <c r="G25" s="97">
        <v>0</v>
      </c>
      <c r="H25" s="75">
        <v>952.5</v>
      </c>
      <c r="I25" s="97">
        <v>952.5</v>
      </c>
      <c r="J25" s="97">
        <v>0</v>
      </c>
      <c r="K25" s="75">
        <v>952.5</v>
      </c>
      <c r="L25" s="97">
        <v>952.5</v>
      </c>
      <c r="M25" s="97">
        <v>0</v>
      </c>
      <c r="N25" s="75">
        <v>952.5</v>
      </c>
    </row>
    <row r="26" spans="1:14" ht="82.5">
      <c r="A26" s="48" t="s">
        <v>560</v>
      </c>
      <c r="B26" s="107" t="s">
        <v>409</v>
      </c>
      <c r="C26" s="75">
        <v>200</v>
      </c>
      <c r="D26" s="97" t="s">
        <v>448</v>
      </c>
      <c r="E26" s="97"/>
      <c r="F26" s="97">
        <v>952.5</v>
      </c>
      <c r="G26" s="97">
        <v>0</v>
      </c>
      <c r="H26" s="75">
        <v>952.5</v>
      </c>
      <c r="I26" s="97">
        <v>952.5</v>
      </c>
      <c r="J26" s="97">
        <v>0</v>
      </c>
      <c r="K26" s="75">
        <v>952.5</v>
      </c>
      <c r="L26" s="97">
        <v>952.5</v>
      </c>
      <c r="M26" s="97">
        <v>0</v>
      </c>
      <c r="N26" s="75">
        <v>952.5</v>
      </c>
    </row>
    <row r="27" spans="1:14" ht="16.5">
      <c r="A27" s="48" t="s">
        <v>561</v>
      </c>
      <c r="B27" s="107" t="s">
        <v>409</v>
      </c>
      <c r="C27" s="75">
        <v>200</v>
      </c>
      <c r="D27" s="97" t="s">
        <v>449</v>
      </c>
      <c r="E27" s="97"/>
      <c r="F27" s="97">
        <v>952.5</v>
      </c>
      <c r="G27" s="97">
        <v>0</v>
      </c>
      <c r="H27" s="75">
        <v>952.5</v>
      </c>
      <c r="I27" s="97">
        <v>952.5</v>
      </c>
      <c r="J27" s="97">
        <v>0</v>
      </c>
      <c r="K27" s="75">
        <v>952.5</v>
      </c>
      <c r="L27" s="97">
        <v>952.5</v>
      </c>
      <c r="M27" s="97">
        <v>0</v>
      </c>
      <c r="N27" s="75">
        <v>952.5</v>
      </c>
    </row>
    <row r="28" spans="1:14" ht="33">
      <c r="A28" s="48" t="s">
        <v>613</v>
      </c>
      <c r="B28" s="107" t="s">
        <v>409</v>
      </c>
      <c r="C28" s="75">
        <v>200</v>
      </c>
      <c r="D28" s="97" t="s">
        <v>449</v>
      </c>
      <c r="E28" s="97">
        <v>500</v>
      </c>
      <c r="F28" s="97">
        <v>952.5</v>
      </c>
      <c r="G28" s="97">
        <v>0</v>
      </c>
      <c r="H28" s="75">
        <v>952.5</v>
      </c>
      <c r="I28" s="97">
        <v>952.5</v>
      </c>
      <c r="J28" s="97">
        <v>0</v>
      </c>
      <c r="K28" s="75">
        <v>952.5</v>
      </c>
      <c r="L28" s="97">
        <v>952.5</v>
      </c>
      <c r="M28" s="97">
        <v>0</v>
      </c>
      <c r="N28" s="75">
        <v>952.5</v>
      </c>
    </row>
    <row r="29" spans="1:14" ht="82.5">
      <c r="A29" s="48" t="s">
        <v>371</v>
      </c>
      <c r="B29" s="107" t="s">
        <v>410</v>
      </c>
      <c r="C29" s="75">
        <v>200</v>
      </c>
      <c r="D29" s="97"/>
      <c r="E29" s="97"/>
      <c r="F29" s="97">
        <v>430.6</v>
      </c>
      <c r="G29" s="97">
        <v>0</v>
      </c>
      <c r="H29" s="75">
        <v>430.6</v>
      </c>
      <c r="I29" s="97">
        <v>430.6</v>
      </c>
      <c r="J29" s="97">
        <v>0</v>
      </c>
      <c r="K29" s="75">
        <v>430.6</v>
      </c>
      <c r="L29" s="97">
        <v>430.6</v>
      </c>
      <c r="M29" s="97">
        <v>0</v>
      </c>
      <c r="N29" s="75">
        <v>430.6</v>
      </c>
    </row>
    <row r="30" spans="1:14" ht="82.5">
      <c r="A30" s="48" t="s">
        <v>560</v>
      </c>
      <c r="B30" s="107" t="s">
        <v>410</v>
      </c>
      <c r="C30" s="75">
        <v>200</v>
      </c>
      <c r="D30" s="97" t="s">
        <v>448</v>
      </c>
      <c r="E30" s="97"/>
      <c r="F30" s="97">
        <v>430.6</v>
      </c>
      <c r="G30" s="97">
        <v>0</v>
      </c>
      <c r="H30" s="75">
        <v>430.6</v>
      </c>
      <c r="I30" s="97">
        <v>430.6</v>
      </c>
      <c r="J30" s="97">
        <v>0</v>
      </c>
      <c r="K30" s="75">
        <v>430.6</v>
      </c>
      <c r="L30" s="97">
        <v>430.6</v>
      </c>
      <c r="M30" s="97">
        <v>0</v>
      </c>
      <c r="N30" s="75">
        <v>430.6</v>
      </c>
    </row>
    <row r="31" spans="1:14" ht="33">
      <c r="A31" s="48" t="s">
        <v>565</v>
      </c>
      <c r="B31" s="107" t="s">
        <v>410</v>
      </c>
      <c r="C31" s="75">
        <v>200</v>
      </c>
      <c r="D31" s="97" t="s">
        <v>455</v>
      </c>
      <c r="E31" s="97"/>
      <c r="F31" s="97">
        <v>430.6</v>
      </c>
      <c r="G31" s="97">
        <v>0</v>
      </c>
      <c r="H31" s="75">
        <v>430.6</v>
      </c>
      <c r="I31" s="97">
        <v>430.6</v>
      </c>
      <c r="J31" s="97">
        <v>0</v>
      </c>
      <c r="K31" s="75">
        <v>430.6</v>
      </c>
      <c r="L31" s="97">
        <v>430.6</v>
      </c>
      <c r="M31" s="97">
        <v>0</v>
      </c>
      <c r="N31" s="75">
        <v>430.6</v>
      </c>
    </row>
    <row r="32" spans="1:14" ht="33">
      <c r="A32" s="48" t="s">
        <v>613</v>
      </c>
      <c r="B32" s="107" t="s">
        <v>410</v>
      </c>
      <c r="C32" s="75">
        <v>200</v>
      </c>
      <c r="D32" s="97" t="s">
        <v>455</v>
      </c>
      <c r="E32" s="97">
        <v>500</v>
      </c>
      <c r="F32" s="97">
        <v>430.6</v>
      </c>
      <c r="G32" s="97">
        <v>0</v>
      </c>
      <c r="H32" s="75">
        <v>430.6</v>
      </c>
      <c r="I32" s="97">
        <v>430.6</v>
      </c>
      <c r="J32" s="97">
        <v>0</v>
      </c>
      <c r="K32" s="75">
        <v>430.6</v>
      </c>
      <c r="L32" s="97">
        <v>430.6</v>
      </c>
      <c r="M32" s="97">
        <v>0</v>
      </c>
      <c r="N32" s="75">
        <v>430.6</v>
      </c>
    </row>
    <row r="33" spans="1:14" ht="99">
      <c r="A33" s="48" t="s">
        <v>372</v>
      </c>
      <c r="B33" s="107" t="s">
        <v>412</v>
      </c>
      <c r="C33" s="75">
        <v>200</v>
      </c>
      <c r="D33" s="97"/>
      <c r="E33" s="97"/>
      <c r="F33" s="97">
        <v>2326</v>
      </c>
      <c r="G33" s="97">
        <v>0</v>
      </c>
      <c r="H33" s="75">
        <v>2326</v>
      </c>
      <c r="I33" s="97">
        <v>2326</v>
      </c>
      <c r="J33" s="97">
        <v>0</v>
      </c>
      <c r="K33" s="75">
        <v>2326</v>
      </c>
      <c r="L33" s="97">
        <v>2326</v>
      </c>
      <c r="M33" s="97">
        <v>0</v>
      </c>
      <c r="N33" s="75">
        <v>2326</v>
      </c>
    </row>
    <row r="34" spans="1:14" ht="82.5">
      <c r="A34" s="48" t="s">
        <v>560</v>
      </c>
      <c r="B34" s="107" t="s">
        <v>412</v>
      </c>
      <c r="C34" s="75">
        <v>200</v>
      </c>
      <c r="D34" s="97" t="s">
        <v>448</v>
      </c>
      <c r="E34" s="97"/>
      <c r="F34" s="97">
        <v>2326</v>
      </c>
      <c r="G34" s="97">
        <v>0</v>
      </c>
      <c r="H34" s="75">
        <v>2326</v>
      </c>
      <c r="I34" s="97">
        <v>2326</v>
      </c>
      <c r="J34" s="97">
        <v>0</v>
      </c>
      <c r="K34" s="75">
        <v>2326</v>
      </c>
      <c r="L34" s="97">
        <v>2326</v>
      </c>
      <c r="M34" s="97">
        <v>0</v>
      </c>
      <c r="N34" s="75">
        <v>2326</v>
      </c>
    </row>
    <row r="35" spans="1:14" ht="16.5">
      <c r="A35" s="48" t="s">
        <v>450</v>
      </c>
      <c r="B35" s="107" t="s">
        <v>412</v>
      </c>
      <c r="C35" s="75">
        <v>200</v>
      </c>
      <c r="D35" s="97" t="s">
        <v>451</v>
      </c>
      <c r="E35" s="97"/>
      <c r="F35" s="97">
        <v>1580.7</v>
      </c>
      <c r="G35" s="97"/>
      <c r="H35" s="75">
        <v>1580.7</v>
      </c>
      <c r="I35" s="97">
        <v>1580.7</v>
      </c>
      <c r="J35" s="97"/>
      <c r="K35" s="75">
        <v>1580.7</v>
      </c>
      <c r="L35" s="97">
        <v>1580.7</v>
      </c>
      <c r="M35" s="97"/>
      <c r="N35" s="75">
        <v>1580.7</v>
      </c>
    </row>
    <row r="36" spans="1:14" ht="33">
      <c r="A36" s="48" t="s">
        <v>613</v>
      </c>
      <c r="B36" s="107" t="s">
        <v>412</v>
      </c>
      <c r="C36" s="75">
        <v>200</v>
      </c>
      <c r="D36" s="97" t="s">
        <v>451</v>
      </c>
      <c r="E36" s="97">
        <v>500</v>
      </c>
      <c r="F36" s="97">
        <v>1580.7</v>
      </c>
      <c r="G36" s="97">
        <v>0</v>
      </c>
      <c r="H36" s="75">
        <v>1580.7</v>
      </c>
      <c r="I36" s="97">
        <v>1580.7</v>
      </c>
      <c r="J36" s="97">
        <v>0</v>
      </c>
      <c r="K36" s="75">
        <v>1580.7</v>
      </c>
      <c r="L36" s="97">
        <v>1580.7</v>
      </c>
      <c r="M36" s="97">
        <v>0</v>
      </c>
      <c r="N36" s="75">
        <v>1580.7</v>
      </c>
    </row>
    <row r="37" spans="1:14" ht="49.5">
      <c r="A37" s="48" t="s">
        <v>564</v>
      </c>
      <c r="B37" s="107" t="s">
        <v>412</v>
      </c>
      <c r="C37" s="75">
        <v>200</v>
      </c>
      <c r="D37" s="97" t="s">
        <v>454</v>
      </c>
      <c r="E37" s="97"/>
      <c r="F37" s="97">
        <v>745.3</v>
      </c>
      <c r="G37" s="97"/>
      <c r="H37" s="75">
        <v>745.3</v>
      </c>
      <c r="I37" s="97">
        <v>745.3</v>
      </c>
      <c r="J37" s="97"/>
      <c r="K37" s="75">
        <v>745.3</v>
      </c>
      <c r="L37" s="97">
        <v>745.3</v>
      </c>
      <c r="M37" s="97"/>
      <c r="N37" s="75">
        <v>745.3</v>
      </c>
    </row>
    <row r="38" spans="1:14" ht="33">
      <c r="A38" s="48" t="s">
        <v>613</v>
      </c>
      <c r="B38" s="107" t="s">
        <v>412</v>
      </c>
      <c r="C38" s="75">
        <v>200</v>
      </c>
      <c r="D38" s="97" t="s">
        <v>454</v>
      </c>
      <c r="E38" s="97">
        <v>500</v>
      </c>
      <c r="F38" s="97">
        <v>745.3</v>
      </c>
      <c r="G38" s="97">
        <v>0</v>
      </c>
      <c r="H38" s="75">
        <v>745.3</v>
      </c>
      <c r="I38" s="97">
        <v>745.3</v>
      </c>
      <c r="J38" s="97">
        <v>0</v>
      </c>
      <c r="K38" s="75">
        <v>745.3</v>
      </c>
      <c r="L38" s="97">
        <v>745.3</v>
      </c>
      <c r="M38" s="97">
        <v>0</v>
      </c>
      <c r="N38" s="75">
        <v>745.3</v>
      </c>
    </row>
    <row r="39" spans="1:14" ht="66">
      <c r="A39" s="48" t="s">
        <v>373</v>
      </c>
      <c r="B39" s="107" t="s">
        <v>411</v>
      </c>
      <c r="C39" s="75">
        <v>300</v>
      </c>
      <c r="D39" s="97"/>
      <c r="E39" s="97"/>
      <c r="F39" s="97">
        <v>3584</v>
      </c>
      <c r="G39" s="97">
        <v>0</v>
      </c>
      <c r="H39" s="75">
        <v>3584</v>
      </c>
      <c r="I39" s="97">
        <v>3584</v>
      </c>
      <c r="J39" s="97">
        <v>0</v>
      </c>
      <c r="K39" s="75">
        <v>3584</v>
      </c>
      <c r="L39" s="97">
        <v>3584</v>
      </c>
      <c r="M39" s="97">
        <v>0</v>
      </c>
      <c r="N39" s="75">
        <v>3584</v>
      </c>
    </row>
    <row r="40" spans="1:14" ht="49.5">
      <c r="A40" s="48" t="s">
        <v>621</v>
      </c>
      <c r="B40" s="107" t="s">
        <v>411</v>
      </c>
      <c r="C40" s="75">
        <v>300</v>
      </c>
      <c r="D40" s="97"/>
      <c r="E40" s="97"/>
      <c r="F40" s="97">
        <v>3584</v>
      </c>
      <c r="G40" s="97">
        <v>0</v>
      </c>
      <c r="H40" s="75">
        <v>3584</v>
      </c>
      <c r="I40" s="97">
        <v>3584</v>
      </c>
      <c r="J40" s="97">
        <v>0</v>
      </c>
      <c r="K40" s="75">
        <v>3584</v>
      </c>
      <c r="L40" s="97">
        <v>3584</v>
      </c>
      <c r="M40" s="97">
        <v>0</v>
      </c>
      <c r="N40" s="75">
        <v>3584</v>
      </c>
    </row>
    <row r="41" spans="1:14" ht="82.5">
      <c r="A41" s="48" t="s">
        <v>560</v>
      </c>
      <c r="B41" s="107" t="s">
        <v>411</v>
      </c>
      <c r="C41" s="75">
        <v>300</v>
      </c>
      <c r="D41" s="75" t="s">
        <v>448</v>
      </c>
      <c r="E41" s="75"/>
      <c r="F41" s="97">
        <v>3584</v>
      </c>
      <c r="G41" s="97">
        <v>0</v>
      </c>
      <c r="H41" s="75">
        <v>3584</v>
      </c>
      <c r="I41" s="97">
        <v>3584</v>
      </c>
      <c r="J41" s="97">
        <v>0</v>
      </c>
      <c r="K41" s="75">
        <v>3584</v>
      </c>
      <c r="L41" s="97">
        <v>3584</v>
      </c>
      <c r="M41" s="97">
        <v>0</v>
      </c>
      <c r="N41" s="75">
        <v>3584</v>
      </c>
    </row>
    <row r="42" spans="1:14" ht="16.5">
      <c r="A42" s="48" t="s">
        <v>450</v>
      </c>
      <c r="B42" s="107" t="s">
        <v>411</v>
      </c>
      <c r="C42" s="75">
        <v>300</v>
      </c>
      <c r="D42" s="75" t="s">
        <v>451</v>
      </c>
      <c r="E42" s="75"/>
      <c r="F42" s="97">
        <v>3584</v>
      </c>
      <c r="G42" s="97">
        <v>0</v>
      </c>
      <c r="H42" s="75">
        <v>3584</v>
      </c>
      <c r="I42" s="97">
        <v>3584</v>
      </c>
      <c r="J42" s="97">
        <v>0</v>
      </c>
      <c r="K42" s="75">
        <v>3584</v>
      </c>
      <c r="L42" s="97">
        <v>3584</v>
      </c>
      <c r="M42" s="97">
        <v>0</v>
      </c>
      <c r="N42" s="75">
        <v>3584</v>
      </c>
    </row>
    <row r="43" spans="1:14" ht="33">
      <c r="A43" s="48" t="s">
        <v>613</v>
      </c>
      <c r="B43" s="107" t="s">
        <v>411</v>
      </c>
      <c r="C43" s="75">
        <v>300</v>
      </c>
      <c r="D43" s="75" t="s">
        <v>451</v>
      </c>
      <c r="E43" s="75">
        <v>500</v>
      </c>
      <c r="F43" s="97">
        <v>3584</v>
      </c>
      <c r="G43" s="97">
        <v>0</v>
      </c>
      <c r="H43" s="75">
        <v>3584</v>
      </c>
      <c r="I43" s="97">
        <v>3584</v>
      </c>
      <c r="J43" s="97">
        <v>0</v>
      </c>
      <c r="K43" s="75">
        <v>3584</v>
      </c>
      <c r="L43" s="97">
        <v>3584</v>
      </c>
      <c r="M43" s="97">
        <v>0</v>
      </c>
      <c r="N43" s="75">
        <v>3584</v>
      </c>
    </row>
    <row r="44" spans="1:14" ht="33">
      <c r="A44" s="48" t="s">
        <v>374</v>
      </c>
      <c r="B44" s="107" t="s">
        <v>413</v>
      </c>
      <c r="C44" s="75"/>
      <c r="D44" s="97"/>
      <c r="E44" s="97"/>
      <c r="F44" s="97">
        <v>1300</v>
      </c>
      <c r="G44" s="97">
        <v>0</v>
      </c>
      <c r="H44" s="75">
        <v>1300</v>
      </c>
      <c r="I44" s="97">
        <v>0</v>
      </c>
      <c r="J44" s="97">
        <v>0</v>
      </c>
      <c r="K44" s="75">
        <v>0</v>
      </c>
      <c r="L44" s="97">
        <v>0</v>
      </c>
      <c r="M44" s="97">
        <v>0</v>
      </c>
      <c r="N44" s="75">
        <v>0</v>
      </c>
    </row>
    <row r="45" spans="1:14" ht="33">
      <c r="A45" s="48" t="s">
        <v>622</v>
      </c>
      <c r="B45" s="107" t="s">
        <v>413</v>
      </c>
      <c r="C45" s="75">
        <v>200</v>
      </c>
      <c r="D45" s="97"/>
      <c r="E45" s="97"/>
      <c r="F45" s="97"/>
      <c r="G45" s="97"/>
      <c r="H45" s="75">
        <v>0</v>
      </c>
      <c r="I45" s="97"/>
      <c r="J45" s="97"/>
      <c r="K45" s="75">
        <v>0</v>
      </c>
      <c r="L45" s="97"/>
      <c r="M45" s="97"/>
      <c r="N45" s="75">
        <v>0</v>
      </c>
    </row>
    <row r="46" spans="1:14" ht="16.5">
      <c r="A46" s="48" t="s">
        <v>456</v>
      </c>
      <c r="B46" s="107" t="s">
        <v>413</v>
      </c>
      <c r="C46" s="97">
        <v>200</v>
      </c>
      <c r="D46" s="75" t="s">
        <v>457</v>
      </c>
      <c r="E46" s="97"/>
      <c r="F46" s="97">
        <v>1300</v>
      </c>
      <c r="G46" s="97">
        <v>0</v>
      </c>
      <c r="H46" s="75">
        <v>1300</v>
      </c>
      <c r="I46" s="97">
        <v>0</v>
      </c>
      <c r="J46" s="97">
        <v>0</v>
      </c>
      <c r="K46" s="75">
        <v>0</v>
      </c>
      <c r="L46" s="97">
        <v>0</v>
      </c>
      <c r="M46" s="97">
        <v>0</v>
      </c>
      <c r="N46" s="75">
        <v>0</v>
      </c>
    </row>
    <row r="47" spans="1:14" ht="49.5">
      <c r="A47" s="48" t="s">
        <v>458</v>
      </c>
      <c r="B47" s="107" t="s">
        <v>413</v>
      </c>
      <c r="C47" s="97">
        <v>200</v>
      </c>
      <c r="D47" s="75" t="s">
        <v>459</v>
      </c>
      <c r="E47" s="97"/>
      <c r="F47" s="97">
        <v>650</v>
      </c>
      <c r="G47" s="97">
        <v>0</v>
      </c>
      <c r="H47" s="75">
        <v>650</v>
      </c>
      <c r="I47" s="97">
        <v>0</v>
      </c>
      <c r="J47" s="97">
        <v>0</v>
      </c>
      <c r="K47" s="75">
        <v>0</v>
      </c>
      <c r="L47" s="97">
        <v>0</v>
      </c>
      <c r="M47" s="97">
        <v>0</v>
      </c>
      <c r="N47" s="75">
        <v>0</v>
      </c>
    </row>
    <row r="48" spans="1:14" ht="33">
      <c r="A48" s="48" t="s">
        <v>613</v>
      </c>
      <c r="B48" s="107" t="s">
        <v>413</v>
      </c>
      <c r="C48" s="97">
        <v>200</v>
      </c>
      <c r="D48" s="75" t="s">
        <v>459</v>
      </c>
      <c r="E48" s="97">
        <v>500</v>
      </c>
      <c r="F48" s="97">
        <v>650</v>
      </c>
      <c r="G48" s="97">
        <v>0</v>
      </c>
      <c r="H48" s="75">
        <v>650</v>
      </c>
      <c r="I48" s="97">
        <v>0</v>
      </c>
      <c r="J48" s="97">
        <v>0</v>
      </c>
      <c r="K48" s="75">
        <v>0</v>
      </c>
      <c r="L48" s="97">
        <v>0</v>
      </c>
      <c r="M48" s="97">
        <v>0</v>
      </c>
      <c r="N48" s="75">
        <v>0</v>
      </c>
    </row>
    <row r="49" spans="1:14" ht="33">
      <c r="A49" s="48" t="s">
        <v>460</v>
      </c>
      <c r="B49" s="107" t="s">
        <v>413</v>
      </c>
      <c r="C49" s="97">
        <v>200</v>
      </c>
      <c r="D49" s="75" t="s">
        <v>461</v>
      </c>
      <c r="E49" s="97"/>
      <c r="F49" s="97">
        <v>650</v>
      </c>
      <c r="G49" s="97">
        <v>0</v>
      </c>
      <c r="H49" s="75">
        <v>650</v>
      </c>
      <c r="I49" s="97">
        <v>0</v>
      </c>
      <c r="J49" s="97">
        <v>0</v>
      </c>
      <c r="K49" s="75">
        <v>0</v>
      </c>
      <c r="L49" s="97">
        <v>0</v>
      </c>
      <c r="M49" s="97">
        <v>0</v>
      </c>
      <c r="N49" s="75">
        <v>0</v>
      </c>
    </row>
    <row r="50" spans="1:14" ht="33">
      <c r="A50" s="48" t="s">
        <v>613</v>
      </c>
      <c r="B50" s="107" t="s">
        <v>413</v>
      </c>
      <c r="C50" s="97">
        <v>200</v>
      </c>
      <c r="D50" s="75" t="s">
        <v>461</v>
      </c>
      <c r="E50" s="97">
        <v>500</v>
      </c>
      <c r="F50" s="97">
        <v>650</v>
      </c>
      <c r="G50" s="97">
        <v>0</v>
      </c>
      <c r="H50" s="75">
        <v>650</v>
      </c>
      <c r="I50" s="97">
        <v>0</v>
      </c>
      <c r="J50" s="97">
        <v>0</v>
      </c>
      <c r="K50" s="75">
        <v>0</v>
      </c>
      <c r="L50" s="97">
        <v>0</v>
      </c>
      <c r="M50" s="97">
        <v>0</v>
      </c>
      <c r="N50" s="75">
        <v>0</v>
      </c>
    </row>
    <row r="51" spans="1:14" ht="33">
      <c r="A51" s="48" t="s">
        <v>375</v>
      </c>
      <c r="B51" s="107" t="s">
        <v>414</v>
      </c>
      <c r="C51" s="75"/>
      <c r="D51" s="75" t="s">
        <v>623</v>
      </c>
      <c r="E51" s="75"/>
      <c r="F51" s="97">
        <v>288</v>
      </c>
      <c r="G51" s="97">
        <v>0</v>
      </c>
      <c r="H51" s="75">
        <v>288</v>
      </c>
      <c r="I51" s="97">
        <v>0</v>
      </c>
      <c r="J51" s="97">
        <v>0</v>
      </c>
      <c r="K51" s="75">
        <v>0</v>
      </c>
      <c r="L51" s="97">
        <v>0</v>
      </c>
      <c r="M51" s="97">
        <v>0</v>
      </c>
      <c r="N51" s="75">
        <v>0</v>
      </c>
    </row>
    <row r="52" spans="1:14" ht="49.5">
      <c r="A52" s="48" t="s">
        <v>621</v>
      </c>
      <c r="B52" s="107" t="s">
        <v>414</v>
      </c>
      <c r="C52" s="75">
        <v>300</v>
      </c>
      <c r="D52" s="97"/>
      <c r="E52" s="97"/>
      <c r="F52" s="97">
        <v>288</v>
      </c>
      <c r="G52" s="97">
        <v>0</v>
      </c>
      <c r="H52" s="75">
        <v>288</v>
      </c>
      <c r="I52" s="97">
        <v>0</v>
      </c>
      <c r="J52" s="97">
        <v>0</v>
      </c>
      <c r="K52" s="75">
        <v>0</v>
      </c>
      <c r="L52" s="97">
        <v>0</v>
      </c>
      <c r="M52" s="97">
        <v>0</v>
      </c>
      <c r="N52" s="75">
        <v>0</v>
      </c>
    </row>
    <row r="53" spans="1:14" ht="33">
      <c r="A53" s="48" t="s">
        <v>462</v>
      </c>
      <c r="B53" s="107" t="s">
        <v>414</v>
      </c>
      <c r="C53" s="75">
        <v>300</v>
      </c>
      <c r="D53" s="75" t="s">
        <v>463</v>
      </c>
      <c r="E53" s="75"/>
      <c r="F53" s="97">
        <v>288</v>
      </c>
      <c r="G53" s="97">
        <v>0</v>
      </c>
      <c r="H53" s="75">
        <v>288</v>
      </c>
      <c r="I53" s="97">
        <v>0</v>
      </c>
      <c r="J53" s="97">
        <v>0</v>
      </c>
      <c r="K53" s="75">
        <v>0</v>
      </c>
      <c r="L53" s="97">
        <v>0</v>
      </c>
      <c r="M53" s="97">
        <v>0</v>
      </c>
      <c r="N53" s="75">
        <v>0</v>
      </c>
    </row>
    <row r="54" spans="1:14" ht="33">
      <c r="A54" s="48" t="s">
        <v>464</v>
      </c>
      <c r="B54" s="107" t="s">
        <v>414</v>
      </c>
      <c r="C54" s="75">
        <v>300</v>
      </c>
      <c r="D54" s="75" t="s">
        <v>465</v>
      </c>
      <c r="E54" s="75"/>
      <c r="F54" s="97">
        <v>288</v>
      </c>
      <c r="G54" s="97">
        <v>0</v>
      </c>
      <c r="H54" s="75">
        <v>288</v>
      </c>
      <c r="I54" s="97">
        <v>0</v>
      </c>
      <c r="J54" s="97">
        <v>0</v>
      </c>
      <c r="K54" s="75">
        <v>0</v>
      </c>
      <c r="L54" s="97">
        <v>0</v>
      </c>
      <c r="M54" s="97">
        <v>0</v>
      </c>
      <c r="N54" s="75">
        <v>0</v>
      </c>
    </row>
    <row r="55" spans="1:14" ht="16.5">
      <c r="A55" s="48" t="s">
        <v>608</v>
      </c>
      <c r="B55" s="107" t="s">
        <v>414</v>
      </c>
      <c r="C55" s="75">
        <v>300</v>
      </c>
      <c r="D55" s="75" t="s">
        <v>465</v>
      </c>
      <c r="E55" s="75" t="s">
        <v>708</v>
      </c>
      <c r="F55" s="97">
        <v>288</v>
      </c>
      <c r="G55" s="97">
        <v>0</v>
      </c>
      <c r="H55" s="75">
        <v>288</v>
      </c>
      <c r="I55" s="97"/>
      <c r="J55" s="97">
        <v>0</v>
      </c>
      <c r="K55" s="75">
        <v>0</v>
      </c>
      <c r="L55" s="97"/>
      <c r="M55" s="97">
        <v>0</v>
      </c>
      <c r="N55" s="75">
        <v>0</v>
      </c>
    </row>
    <row r="56" spans="1:14" ht="16.5">
      <c r="A56" s="48" t="s">
        <v>376</v>
      </c>
      <c r="B56" s="107" t="s">
        <v>415</v>
      </c>
      <c r="C56" s="75"/>
      <c r="D56" s="75" t="s">
        <v>623</v>
      </c>
      <c r="E56" s="75"/>
      <c r="F56" s="97">
        <v>200</v>
      </c>
      <c r="G56" s="97">
        <v>0</v>
      </c>
      <c r="H56" s="75">
        <v>200</v>
      </c>
      <c r="I56" s="97">
        <v>200</v>
      </c>
      <c r="J56" s="97">
        <v>0</v>
      </c>
      <c r="K56" s="75">
        <v>200</v>
      </c>
      <c r="L56" s="97">
        <v>200</v>
      </c>
      <c r="M56" s="97">
        <v>0</v>
      </c>
      <c r="N56" s="75">
        <v>200</v>
      </c>
    </row>
    <row r="57" spans="1:14" ht="33">
      <c r="A57" s="48" t="s">
        <v>622</v>
      </c>
      <c r="B57" s="107" t="s">
        <v>415</v>
      </c>
      <c r="C57" s="75">
        <v>200</v>
      </c>
      <c r="D57" s="75"/>
      <c r="E57" s="75"/>
      <c r="F57" s="97"/>
      <c r="G57" s="97"/>
      <c r="H57" s="75">
        <v>0</v>
      </c>
      <c r="I57" s="97"/>
      <c r="J57" s="97"/>
      <c r="K57" s="75">
        <v>0</v>
      </c>
      <c r="L57" s="97"/>
      <c r="M57" s="97"/>
      <c r="N57" s="75">
        <v>0</v>
      </c>
    </row>
    <row r="58" spans="1:14" ht="16.5">
      <c r="A58" s="48" t="s">
        <v>376</v>
      </c>
      <c r="B58" s="107" t="s">
        <v>415</v>
      </c>
      <c r="C58" s="75">
        <v>200</v>
      </c>
      <c r="D58" s="75" t="s">
        <v>466</v>
      </c>
      <c r="E58" s="75"/>
      <c r="F58" s="97">
        <v>200</v>
      </c>
      <c r="G58" s="97">
        <v>0</v>
      </c>
      <c r="H58" s="75">
        <v>200</v>
      </c>
      <c r="I58" s="97">
        <v>200</v>
      </c>
      <c r="J58" s="97">
        <v>0</v>
      </c>
      <c r="K58" s="75">
        <v>200</v>
      </c>
      <c r="L58" s="97">
        <v>200</v>
      </c>
      <c r="M58" s="97">
        <v>0</v>
      </c>
      <c r="N58" s="75">
        <v>200</v>
      </c>
    </row>
    <row r="59" spans="1:14" ht="33">
      <c r="A59" s="48" t="s">
        <v>467</v>
      </c>
      <c r="B59" s="107" t="s">
        <v>415</v>
      </c>
      <c r="C59" s="75">
        <v>200</v>
      </c>
      <c r="D59" s="75" t="s">
        <v>468</v>
      </c>
      <c r="E59" s="75"/>
      <c r="F59" s="97">
        <v>200</v>
      </c>
      <c r="G59" s="97">
        <v>0</v>
      </c>
      <c r="H59" s="75">
        <v>200</v>
      </c>
      <c r="I59" s="97">
        <v>200</v>
      </c>
      <c r="J59" s="97">
        <v>0</v>
      </c>
      <c r="K59" s="75">
        <v>200</v>
      </c>
      <c r="L59" s="97">
        <v>200</v>
      </c>
      <c r="M59" s="97">
        <v>0</v>
      </c>
      <c r="N59" s="75">
        <v>200</v>
      </c>
    </row>
    <row r="60" spans="1:14" ht="33">
      <c r="A60" s="48" t="s">
        <v>377</v>
      </c>
      <c r="B60" s="107" t="s">
        <v>416</v>
      </c>
      <c r="C60" s="75"/>
      <c r="D60" s="97"/>
      <c r="E60" s="97"/>
      <c r="F60" s="97">
        <v>24341.218</v>
      </c>
      <c r="G60" s="97">
        <v>0</v>
      </c>
      <c r="H60" s="75">
        <v>24341.218</v>
      </c>
      <c r="I60" s="97">
        <v>23132.7</v>
      </c>
      <c r="J60" s="97">
        <v>0</v>
      </c>
      <c r="K60" s="75">
        <v>23132.7</v>
      </c>
      <c r="L60" s="97">
        <v>22909.7</v>
      </c>
      <c r="M60" s="97">
        <v>0</v>
      </c>
      <c r="N60" s="75">
        <v>22909.7</v>
      </c>
    </row>
    <row r="61" spans="1:14" ht="33">
      <c r="A61" s="48" t="s">
        <v>622</v>
      </c>
      <c r="B61" s="107" t="s">
        <v>416</v>
      </c>
      <c r="C61" s="75">
        <v>200</v>
      </c>
      <c r="D61" s="97"/>
      <c r="E61" s="97"/>
      <c r="F61" s="97">
        <v>20857.1</v>
      </c>
      <c r="G61" s="97">
        <v>0</v>
      </c>
      <c r="H61" s="75">
        <v>20857.1</v>
      </c>
      <c r="I61" s="97">
        <v>20242.7</v>
      </c>
      <c r="J61" s="97">
        <v>0</v>
      </c>
      <c r="K61" s="75">
        <v>20242.7</v>
      </c>
      <c r="L61" s="97">
        <v>20019.7</v>
      </c>
      <c r="M61" s="97">
        <v>0</v>
      </c>
      <c r="N61" s="75">
        <v>20019.7</v>
      </c>
    </row>
    <row r="62" spans="1:14" ht="82.5">
      <c r="A62" s="48" t="s">
        <v>560</v>
      </c>
      <c r="B62" s="107" t="s">
        <v>416</v>
      </c>
      <c r="C62" s="75">
        <v>200</v>
      </c>
      <c r="D62" s="75" t="s">
        <v>448</v>
      </c>
      <c r="E62" s="97"/>
      <c r="F62" s="97">
        <v>20857.1</v>
      </c>
      <c r="G62" s="97">
        <v>0</v>
      </c>
      <c r="H62" s="75">
        <v>20857.1</v>
      </c>
      <c r="I62" s="97">
        <v>20242.7</v>
      </c>
      <c r="J62" s="97">
        <v>0</v>
      </c>
      <c r="K62" s="75">
        <v>20242.7</v>
      </c>
      <c r="L62" s="97">
        <v>20019.7</v>
      </c>
      <c r="M62" s="97">
        <v>0</v>
      </c>
      <c r="N62" s="75">
        <v>20019.7</v>
      </c>
    </row>
    <row r="63" spans="1:14" ht="16.5">
      <c r="A63" s="48" t="s">
        <v>450</v>
      </c>
      <c r="B63" s="107" t="s">
        <v>416</v>
      </c>
      <c r="C63" s="75">
        <v>200</v>
      </c>
      <c r="D63" s="75" t="s">
        <v>451</v>
      </c>
      <c r="E63" s="97"/>
      <c r="F63" s="97">
        <v>20365.7</v>
      </c>
      <c r="G63" s="97">
        <v>0</v>
      </c>
      <c r="H63" s="75">
        <v>20365.7</v>
      </c>
      <c r="I63" s="97">
        <v>19718.7</v>
      </c>
      <c r="J63" s="97">
        <v>0</v>
      </c>
      <c r="K63" s="75">
        <v>19718.7</v>
      </c>
      <c r="L63" s="97">
        <v>19495.7</v>
      </c>
      <c r="M63" s="97">
        <v>0</v>
      </c>
      <c r="N63" s="75">
        <v>19495.7</v>
      </c>
    </row>
    <row r="64" spans="1:14" ht="33">
      <c r="A64" s="48" t="s">
        <v>613</v>
      </c>
      <c r="B64" s="107" t="s">
        <v>416</v>
      </c>
      <c r="C64" s="75">
        <v>200</v>
      </c>
      <c r="D64" s="75" t="s">
        <v>451</v>
      </c>
      <c r="E64" s="97">
        <v>500</v>
      </c>
      <c r="F64" s="97">
        <v>20365.7</v>
      </c>
      <c r="G64" s="97">
        <v>0</v>
      </c>
      <c r="H64" s="75">
        <v>20365.7</v>
      </c>
      <c r="I64" s="97">
        <v>19718.7</v>
      </c>
      <c r="J64" s="97">
        <v>0</v>
      </c>
      <c r="K64" s="75">
        <v>19718.7</v>
      </c>
      <c r="L64" s="97">
        <v>19495.7</v>
      </c>
      <c r="M64" s="97">
        <v>0</v>
      </c>
      <c r="N64" s="75">
        <v>19495.7</v>
      </c>
    </row>
    <row r="65" spans="1:14" ht="66">
      <c r="A65" s="48" t="s">
        <v>562</v>
      </c>
      <c r="B65" s="107" t="s">
        <v>416</v>
      </c>
      <c r="C65" s="75">
        <v>200</v>
      </c>
      <c r="D65" s="75" t="s">
        <v>452</v>
      </c>
      <c r="E65" s="97">
        <v>500</v>
      </c>
      <c r="F65" s="97">
        <v>245.7</v>
      </c>
      <c r="G65" s="97">
        <v>0</v>
      </c>
      <c r="H65" s="75">
        <v>245.7</v>
      </c>
      <c r="I65" s="97">
        <v>262</v>
      </c>
      <c r="J65" s="97">
        <v>0</v>
      </c>
      <c r="K65" s="75">
        <v>262</v>
      </c>
      <c r="L65" s="97">
        <v>262</v>
      </c>
      <c r="M65" s="97">
        <v>0</v>
      </c>
      <c r="N65" s="75">
        <v>262</v>
      </c>
    </row>
    <row r="66" spans="1:14" ht="66">
      <c r="A66" s="48" t="s">
        <v>563</v>
      </c>
      <c r="B66" s="107" t="s">
        <v>416</v>
      </c>
      <c r="C66" s="75">
        <v>200</v>
      </c>
      <c r="D66" s="75" t="s">
        <v>453</v>
      </c>
      <c r="E66" s="97">
        <v>500</v>
      </c>
      <c r="F66" s="97">
        <v>245.7</v>
      </c>
      <c r="G66" s="97">
        <v>0</v>
      </c>
      <c r="H66" s="75">
        <v>245.7</v>
      </c>
      <c r="I66" s="97">
        <v>262</v>
      </c>
      <c r="J66" s="97">
        <v>0</v>
      </c>
      <c r="K66" s="75">
        <v>262</v>
      </c>
      <c r="L66" s="97">
        <v>262</v>
      </c>
      <c r="M66" s="97">
        <v>0</v>
      </c>
      <c r="N66" s="75">
        <v>262</v>
      </c>
    </row>
    <row r="67" spans="1:14" ht="49.5">
      <c r="A67" s="48" t="s">
        <v>624</v>
      </c>
      <c r="B67" s="107"/>
      <c r="C67" s="75">
        <v>907</v>
      </c>
      <c r="D67" s="97"/>
      <c r="E67" s="97"/>
      <c r="F67" s="97">
        <v>744.1179999999999</v>
      </c>
      <c r="G67" s="97">
        <v>0</v>
      </c>
      <c r="H67" s="75">
        <v>744.1179999999999</v>
      </c>
      <c r="I67" s="97">
        <v>500</v>
      </c>
      <c r="J67" s="97">
        <v>0</v>
      </c>
      <c r="K67" s="75">
        <v>500</v>
      </c>
      <c r="L67" s="97">
        <v>500</v>
      </c>
      <c r="M67" s="97">
        <v>0</v>
      </c>
      <c r="N67" s="75">
        <v>500</v>
      </c>
    </row>
    <row r="68" spans="1:14" ht="16.5">
      <c r="A68" s="48" t="s">
        <v>369</v>
      </c>
      <c r="B68" s="107" t="s">
        <v>408</v>
      </c>
      <c r="C68" s="75">
        <v>907</v>
      </c>
      <c r="D68" s="75"/>
      <c r="E68" s="75"/>
      <c r="F68" s="75">
        <v>744.1179999999999</v>
      </c>
      <c r="G68" s="75">
        <v>0</v>
      </c>
      <c r="H68" s="75">
        <v>744.1179999999999</v>
      </c>
      <c r="I68" s="75">
        <v>500</v>
      </c>
      <c r="J68" s="75">
        <v>0</v>
      </c>
      <c r="K68" s="75">
        <v>500</v>
      </c>
      <c r="L68" s="75">
        <v>500</v>
      </c>
      <c r="M68" s="75">
        <v>0</v>
      </c>
      <c r="N68" s="75">
        <v>500</v>
      </c>
    </row>
    <row r="69" spans="1:14" ht="33">
      <c r="A69" s="48" t="s">
        <v>377</v>
      </c>
      <c r="B69" s="107" t="s">
        <v>416</v>
      </c>
      <c r="C69" s="75">
        <v>907</v>
      </c>
      <c r="D69" s="75"/>
      <c r="E69" s="75"/>
      <c r="F69" s="75">
        <v>744.1179999999999</v>
      </c>
      <c r="G69" s="75"/>
      <c r="H69" s="75">
        <v>744.1179999999999</v>
      </c>
      <c r="I69" s="75">
        <v>500</v>
      </c>
      <c r="J69" s="75"/>
      <c r="K69" s="75">
        <v>500</v>
      </c>
      <c r="L69" s="75">
        <v>500</v>
      </c>
      <c r="M69" s="75"/>
      <c r="N69" s="75">
        <v>500</v>
      </c>
    </row>
    <row r="70" spans="1:14" ht="82.5">
      <c r="A70" s="48" t="s">
        <v>560</v>
      </c>
      <c r="B70" s="107" t="s">
        <v>416</v>
      </c>
      <c r="C70" s="75">
        <v>907</v>
      </c>
      <c r="D70" s="75" t="s">
        <v>448</v>
      </c>
      <c r="E70" s="75"/>
      <c r="F70" s="75">
        <v>500</v>
      </c>
      <c r="G70" s="75">
        <v>0</v>
      </c>
      <c r="H70" s="75">
        <v>500</v>
      </c>
      <c r="I70" s="75">
        <v>500</v>
      </c>
      <c r="J70" s="75">
        <v>0</v>
      </c>
      <c r="K70" s="75">
        <v>500</v>
      </c>
      <c r="L70" s="75">
        <v>500</v>
      </c>
      <c r="M70" s="75">
        <v>0</v>
      </c>
      <c r="N70" s="75">
        <v>500</v>
      </c>
    </row>
    <row r="71" spans="1:14" ht="16.5">
      <c r="A71" s="48" t="s">
        <v>450</v>
      </c>
      <c r="B71" s="107" t="s">
        <v>416</v>
      </c>
      <c r="C71" s="75">
        <v>907</v>
      </c>
      <c r="D71" s="75" t="s">
        <v>451</v>
      </c>
      <c r="E71" s="97"/>
      <c r="F71" s="75">
        <v>500</v>
      </c>
      <c r="G71" s="75">
        <v>0</v>
      </c>
      <c r="H71" s="75">
        <v>500</v>
      </c>
      <c r="I71" s="75">
        <v>500</v>
      </c>
      <c r="J71" s="75">
        <v>0</v>
      </c>
      <c r="K71" s="75">
        <v>500</v>
      </c>
      <c r="L71" s="75">
        <v>500</v>
      </c>
      <c r="M71" s="75">
        <v>0</v>
      </c>
      <c r="N71" s="75">
        <v>500</v>
      </c>
    </row>
    <row r="72" spans="1:14" ht="33">
      <c r="A72" s="48" t="s">
        <v>613</v>
      </c>
      <c r="B72" s="107" t="s">
        <v>416</v>
      </c>
      <c r="C72" s="75">
        <v>907</v>
      </c>
      <c r="D72" s="75" t="s">
        <v>451</v>
      </c>
      <c r="E72" s="97">
        <v>500</v>
      </c>
      <c r="F72" s="75">
        <v>500</v>
      </c>
      <c r="G72" s="75">
        <v>0</v>
      </c>
      <c r="H72" s="75">
        <v>500</v>
      </c>
      <c r="I72" s="75">
        <v>500</v>
      </c>
      <c r="J72" s="75">
        <v>0</v>
      </c>
      <c r="K72" s="75">
        <v>500</v>
      </c>
      <c r="L72" s="75">
        <v>500</v>
      </c>
      <c r="M72" s="75">
        <v>0</v>
      </c>
      <c r="N72" s="75">
        <v>500</v>
      </c>
    </row>
    <row r="73" spans="1:14" ht="99">
      <c r="A73" s="48" t="s">
        <v>547</v>
      </c>
      <c r="B73" s="107" t="s">
        <v>416</v>
      </c>
      <c r="C73" s="97">
        <v>907</v>
      </c>
      <c r="D73" s="75" t="s">
        <v>548</v>
      </c>
      <c r="E73" s="75"/>
      <c r="F73" s="97">
        <v>244.118</v>
      </c>
      <c r="G73" s="97"/>
      <c r="H73" s="75">
        <v>244.118</v>
      </c>
      <c r="I73" s="97"/>
      <c r="J73" s="97"/>
      <c r="K73" s="75">
        <v>0</v>
      </c>
      <c r="L73" s="97"/>
      <c r="M73" s="97"/>
      <c r="N73" s="75">
        <v>0</v>
      </c>
    </row>
    <row r="74" spans="1:14" ht="33">
      <c r="A74" s="48" t="s">
        <v>613</v>
      </c>
      <c r="B74" s="107" t="s">
        <v>416</v>
      </c>
      <c r="C74" s="97">
        <v>907</v>
      </c>
      <c r="D74" s="75" t="s">
        <v>548</v>
      </c>
      <c r="E74" s="97">
        <v>500</v>
      </c>
      <c r="F74" s="97">
        <v>244.118</v>
      </c>
      <c r="G74" s="97"/>
      <c r="H74" s="75">
        <v>244.118</v>
      </c>
      <c r="I74" s="97"/>
      <c r="J74" s="97"/>
      <c r="K74" s="75">
        <v>0</v>
      </c>
      <c r="L74" s="97"/>
      <c r="M74" s="97"/>
      <c r="N74" s="75">
        <v>0</v>
      </c>
    </row>
    <row r="75" spans="1:14" ht="66">
      <c r="A75" s="48" t="s">
        <v>625</v>
      </c>
      <c r="B75" s="107"/>
      <c r="C75" s="75">
        <v>220</v>
      </c>
      <c r="D75" s="97"/>
      <c r="E75" s="97"/>
      <c r="F75" s="97">
        <v>2740</v>
      </c>
      <c r="G75" s="97">
        <v>0</v>
      </c>
      <c r="H75" s="75">
        <v>2740</v>
      </c>
      <c r="I75" s="97">
        <v>2390</v>
      </c>
      <c r="J75" s="97">
        <v>0</v>
      </c>
      <c r="K75" s="75">
        <v>2390</v>
      </c>
      <c r="L75" s="97">
        <v>2390</v>
      </c>
      <c r="M75" s="97">
        <v>0</v>
      </c>
      <c r="N75" s="75">
        <v>2390</v>
      </c>
    </row>
    <row r="76" spans="1:14" ht="33">
      <c r="A76" s="48" t="s">
        <v>377</v>
      </c>
      <c r="B76" s="107" t="s">
        <v>416</v>
      </c>
      <c r="C76" s="75">
        <v>220</v>
      </c>
      <c r="D76" s="97"/>
      <c r="E76" s="97"/>
      <c r="F76" s="97">
        <v>2740</v>
      </c>
      <c r="G76" s="97">
        <v>0</v>
      </c>
      <c r="H76" s="75">
        <v>2740</v>
      </c>
      <c r="I76" s="97">
        <v>2390</v>
      </c>
      <c r="J76" s="97">
        <v>0</v>
      </c>
      <c r="K76" s="75">
        <v>2390</v>
      </c>
      <c r="L76" s="97">
        <v>2390</v>
      </c>
      <c r="M76" s="97">
        <v>0</v>
      </c>
      <c r="N76" s="75">
        <v>2390</v>
      </c>
    </row>
    <row r="77" spans="1:14" ht="82.5">
      <c r="A77" s="48" t="s">
        <v>560</v>
      </c>
      <c r="B77" s="107" t="s">
        <v>416</v>
      </c>
      <c r="C77" s="75">
        <v>220</v>
      </c>
      <c r="D77" s="75" t="s">
        <v>448</v>
      </c>
      <c r="E77" s="97"/>
      <c r="F77" s="97">
        <v>2740</v>
      </c>
      <c r="G77" s="97">
        <v>0</v>
      </c>
      <c r="H77" s="75">
        <v>2740</v>
      </c>
      <c r="I77" s="97">
        <v>2390</v>
      </c>
      <c r="J77" s="97">
        <v>0</v>
      </c>
      <c r="K77" s="75">
        <v>2390</v>
      </c>
      <c r="L77" s="97">
        <v>2390</v>
      </c>
      <c r="M77" s="97">
        <v>0</v>
      </c>
      <c r="N77" s="75">
        <v>2390</v>
      </c>
    </row>
    <row r="78" spans="1:14" ht="16.5">
      <c r="A78" s="48" t="s">
        <v>450</v>
      </c>
      <c r="B78" s="107" t="s">
        <v>416</v>
      </c>
      <c r="C78" s="75">
        <v>220</v>
      </c>
      <c r="D78" s="75" t="s">
        <v>451</v>
      </c>
      <c r="E78" s="97"/>
      <c r="F78" s="97">
        <v>2740</v>
      </c>
      <c r="G78" s="97">
        <v>0</v>
      </c>
      <c r="H78" s="75">
        <v>2740</v>
      </c>
      <c r="I78" s="97">
        <v>2390</v>
      </c>
      <c r="J78" s="97">
        <v>0</v>
      </c>
      <c r="K78" s="75">
        <v>2390</v>
      </c>
      <c r="L78" s="97">
        <v>2390</v>
      </c>
      <c r="M78" s="97">
        <v>0</v>
      </c>
      <c r="N78" s="75">
        <v>2390</v>
      </c>
    </row>
    <row r="79" spans="1:14" ht="33">
      <c r="A79" s="48" t="s">
        <v>613</v>
      </c>
      <c r="B79" s="107" t="s">
        <v>416</v>
      </c>
      <c r="C79" s="75">
        <v>220</v>
      </c>
      <c r="D79" s="75" t="s">
        <v>451</v>
      </c>
      <c r="E79" s="97">
        <v>500</v>
      </c>
      <c r="F79" s="97">
        <v>2740</v>
      </c>
      <c r="G79" s="97">
        <v>0</v>
      </c>
      <c r="H79" s="75">
        <v>2740</v>
      </c>
      <c r="I79" s="97">
        <v>2390</v>
      </c>
      <c r="J79" s="97">
        <v>0</v>
      </c>
      <c r="K79" s="75">
        <v>2390</v>
      </c>
      <c r="L79" s="97">
        <v>2390</v>
      </c>
      <c r="M79" s="97">
        <v>0</v>
      </c>
      <c r="N79" s="75">
        <v>2390</v>
      </c>
    </row>
  </sheetData>
  <mergeCells count="16">
    <mergeCell ref="E21:E22"/>
    <mergeCell ref="F21:H21"/>
    <mergeCell ref="I21:K21"/>
    <mergeCell ref="L21:N21"/>
    <mergeCell ref="A21:A22"/>
    <mergeCell ref="B21:B22"/>
    <mergeCell ref="C21:C22"/>
    <mergeCell ref="D21:D22"/>
    <mergeCell ref="K12:M12"/>
    <mergeCell ref="K14:M14"/>
    <mergeCell ref="A18:H19"/>
    <mergeCell ref="L19:N19"/>
    <mergeCell ref="K4:L4"/>
    <mergeCell ref="K5:M5"/>
    <mergeCell ref="K6:L6"/>
    <mergeCell ref="K11:L11"/>
  </mergeCells>
  <printOptions/>
  <pageMargins left="0.75" right="0.75" top="0.2" bottom="0.26" header="0.2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8"/>
  <sheetViews>
    <sheetView view="pageBreakPreview" zoomScale="60" workbookViewId="0" topLeftCell="A138">
      <selection activeCell="I14" sqref="I14"/>
    </sheetView>
  </sheetViews>
  <sheetFormatPr defaultColWidth="9.00390625" defaultRowHeight="12.75"/>
  <cols>
    <col min="1" max="1" width="54.625" style="110" customWidth="1"/>
    <col min="2" max="2" width="14.75390625" style="111" customWidth="1"/>
    <col min="3" max="3" width="14.75390625" style="112" customWidth="1"/>
    <col min="4" max="4" width="15.00390625" style="112" customWidth="1"/>
    <col min="5" max="5" width="12.00390625" style="112" customWidth="1"/>
    <col min="6" max="6" width="18.125" style="112" hidden="1" customWidth="1"/>
    <col min="7" max="7" width="19.25390625" style="113" customWidth="1"/>
    <col min="8" max="8" width="22.25390625" style="113" customWidth="1"/>
    <col min="9" max="9" width="16.625" style="113" customWidth="1"/>
    <col min="10" max="10" width="19.25390625" style="113" customWidth="1"/>
    <col min="11" max="11" width="22.25390625" style="113" customWidth="1"/>
    <col min="12" max="12" width="15.25390625" style="113" customWidth="1"/>
    <col min="13" max="13" width="24.00390625" style="113" customWidth="1"/>
    <col min="14" max="14" width="25.75390625" style="113" customWidth="1"/>
    <col min="15" max="15" width="24.00390625" style="113" customWidth="1"/>
    <col min="16" max="16384" width="9.125" style="39" customWidth="1"/>
  </cols>
  <sheetData>
    <row r="1" ht="36.75" customHeight="1">
      <c r="K1" s="13" t="s">
        <v>615</v>
      </c>
    </row>
    <row r="2" ht="16.5">
      <c r="K2" s="14" t="s">
        <v>356</v>
      </c>
    </row>
    <row r="3" ht="22.5" customHeight="1">
      <c r="K3" s="14" t="s">
        <v>357</v>
      </c>
    </row>
    <row r="4" spans="11:15" ht="31.5" customHeight="1" hidden="1">
      <c r="K4" s="114"/>
      <c r="L4" s="39"/>
      <c r="M4" s="39"/>
      <c r="N4" s="106"/>
      <c r="O4" s="39"/>
    </row>
    <row r="5" ht="16.5" hidden="1">
      <c r="K5" s="110"/>
    </row>
    <row r="6" ht="16.5" hidden="1"/>
    <row r="7" ht="16.5" hidden="1"/>
    <row r="8" ht="16.5" hidden="1"/>
    <row r="9" ht="16.5" hidden="1">
      <c r="E9" s="111"/>
    </row>
    <row r="10" ht="16.5">
      <c r="E10" s="111"/>
    </row>
    <row r="11" spans="5:13" ht="16.5">
      <c r="E11" s="111"/>
      <c r="I11" s="111"/>
      <c r="J11" s="112"/>
      <c r="K11" s="168" t="s">
        <v>710</v>
      </c>
      <c r="L11" s="168"/>
      <c r="M11" s="112"/>
    </row>
    <row r="12" spans="5:13" ht="16.5">
      <c r="E12" s="111"/>
      <c r="I12" s="111"/>
      <c r="J12" s="112"/>
      <c r="K12" s="168" t="s">
        <v>627</v>
      </c>
      <c r="L12" s="168"/>
      <c r="M12" s="168"/>
    </row>
    <row r="13" spans="9:13" ht="16.5">
      <c r="I13" s="111"/>
      <c r="J13" s="112"/>
      <c r="K13" s="169" t="s">
        <v>709</v>
      </c>
      <c r="L13" s="169"/>
      <c r="M13" s="169"/>
    </row>
    <row r="14" spans="9:13" ht="16.5">
      <c r="I14" s="111"/>
      <c r="J14" s="112"/>
      <c r="K14" s="112"/>
      <c r="L14" s="112"/>
      <c r="M14" s="111"/>
    </row>
    <row r="15" spans="9:13" ht="16.5" hidden="1">
      <c r="I15" s="111"/>
      <c r="J15" s="112"/>
      <c r="K15" s="112"/>
      <c r="L15" s="112"/>
      <c r="M15" s="112"/>
    </row>
    <row r="16" ht="16.5" hidden="1"/>
    <row r="17" ht="20.25" customHeight="1" hidden="1"/>
    <row r="18" ht="16.5" hidden="1"/>
    <row r="19" ht="16.5" hidden="1"/>
    <row r="22" spans="1:15" ht="12.75" customHeight="1">
      <c r="A22" s="162" t="s">
        <v>628</v>
      </c>
      <c r="B22" s="162"/>
      <c r="C22" s="162"/>
      <c r="D22" s="162"/>
      <c r="E22" s="162"/>
      <c r="F22" s="162"/>
      <c r="G22" s="162"/>
      <c r="H22" s="162"/>
      <c r="I22" s="162"/>
      <c r="J22" s="39"/>
      <c r="K22" s="39"/>
      <c r="L22" s="39"/>
      <c r="M22" s="39"/>
      <c r="N22" s="39"/>
      <c r="O22" s="39"/>
    </row>
    <row r="23" spans="1:15" ht="30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39"/>
      <c r="K23" s="39"/>
      <c r="L23" s="39"/>
      <c r="M23" s="39"/>
      <c r="N23" s="39"/>
      <c r="O23" s="71" t="s">
        <v>361</v>
      </c>
    </row>
    <row r="24" spans="2:15" ht="16.5">
      <c r="B24" s="115"/>
      <c r="C24" s="38"/>
      <c r="D24" s="38"/>
      <c r="E24" s="38"/>
      <c r="F24" s="38"/>
      <c r="G24" s="71"/>
      <c r="H24" s="71"/>
      <c r="I24" s="71"/>
      <c r="J24" s="71"/>
      <c r="K24" s="71"/>
      <c r="L24" s="71"/>
      <c r="M24" s="71"/>
      <c r="N24" s="71"/>
      <c r="O24" s="71"/>
    </row>
    <row r="25" spans="1:15" ht="16.5">
      <c r="A25" s="170" t="s">
        <v>362</v>
      </c>
      <c r="B25" s="171" t="s">
        <v>363</v>
      </c>
      <c r="C25" s="171" t="s">
        <v>618</v>
      </c>
      <c r="D25" s="171" t="s">
        <v>442</v>
      </c>
      <c r="E25" s="171" t="s">
        <v>619</v>
      </c>
      <c r="F25" s="171" t="s">
        <v>629</v>
      </c>
      <c r="G25" s="172" t="s">
        <v>364</v>
      </c>
      <c r="H25" s="172"/>
      <c r="I25" s="172"/>
      <c r="J25" s="172" t="s">
        <v>365</v>
      </c>
      <c r="K25" s="172"/>
      <c r="L25" s="172"/>
      <c r="M25" s="172" t="s">
        <v>366</v>
      </c>
      <c r="N25" s="172"/>
      <c r="O25" s="172"/>
    </row>
    <row r="26" spans="1:15" ht="117.75" customHeight="1">
      <c r="A26" s="170"/>
      <c r="B26" s="171"/>
      <c r="C26" s="171"/>
      <c r="D26" s="171"/>
      <c r="E26" s="171"/>
      <c r="F26" s="171"/>
      <c r="G26" s="66" t="s">
        <v>443</v>
      </c>
      <c r="H26" s="66" t="s">
        <v>444</v>
      </c>
      <c r="I26" s="66" t="s">
        <v>368</v>
      </c>
      <c r="J26" s="66" t="s">
        <v>443</v>
      </c>
      <c r="K26" s="66" t="s">
        <v>444</v>
      </c>
      <c r="L26" s="66" t="s">
        <v>368</v>
      </c>
      <c r="M26" s="66" t="s">
        <v>443</v>
      </c>
      <c r="N26" s="66" t="s">
        <v>444</v>
      </c>
      <c r="O26" s="66" t="s">
        <v>368</v>
      </c>
    </row>
    <row r="27" spans="1:15" ht="16.5">
      <c r="A27" s="118" t="s">
        <v>381</v>
      </c>
      <c r="B27" s="119" t="str">
        <f>" 0400"</f>
        <v> 0400</v>
      </c>
      <c r="C27" s="43"/>
      <c r="D27" s="43" t="s">
        <v>623</v>
      </c>
      <c r="E27" s="43"/>
      <c r="F27" s="43"/>
      <c r="G27" s="117">
        <f aca="true" t="shared" si="0" ref="G27:O27">G28+G36+G108+G148</f>
        <v>50188.931000000004</v>
      </c>
      <c r="H27" s="117">
        <f t="shared" si="0"/>
        <v>0</v>
      </c>
      <c r="I27" s="117">
        <f t="shared" si="0"/>
        <v>50188.931000000004</v>
      </c>
      <c r="J27" s="117">
        <f t="shared" si="0"/>
        <v>50261.6</v>
      </c>
      <c r="K27" s="117">
        <f t="shared" si="0"/>
        <v>0</v>
      </c>
      <c r="L27" s="117">
        <f t="shared" si="0"/>
        <v>50261.6</v>
      </c>
      <c r="M27" s="117">
        <f t="shared" si="0"/>
        <v>60128</v>
      </c>
      <c r="N27" s="117">
        <f t="shared" si="0"/>
        <v>0</v>
      </c>
      <c r="O27" s="117">
        <f t="shared" si="0"/>
        <v>60128</v>
      </c>
    </row>
    <row r="28" spans="1:15" ht="16.5">
      <c r="A28" s="118" t="s">
        <v>382</v>
      </c>
      <c r="B28" s="119" t="str">
        <f aca="true" t="shared" si="1" ref="B28:B35">" 0401"</f>
        <v> 0401</v>
      </c>
      <c r="C28" s="43"/>
      <c r="D28" s="43" t="s">
        <v>623</v>
      </c>
      <c r="E28" s="43"/>
      <c r="F28" s="43"/>
      <c r="G28" s="117">
        <f aca="true" t="shared" si="2" ref="G28:O34">G29</f>
        <v>60</v>
      </c>
      <c r="H28" s="117">
        <f t="shared" si="2"/>
        <v>0</v>
      </c>
      <c r="I28" s="117">
        <f t="shared" si="2"/>
        <v>60</v>
      </c>
      <c r="J28" s="117">
        <f t="shared" si="2"/>
        <v>60</v>
      </c>
      <c r="K28" s="117">
        <f t="shared" si="2"/>
        <v>0</v>
      </c>
      <c r="L28" s="117">
        <f t="shared" si="2"/>
        <v>60</v>
      </c>
      <c r="M28" s="117">
        <f t="shared" si="2"/>
        <v>60</v>
      </c>
      <c r="N28" s="117">
        <f t="shared" si="2"/>
        <v>0</v>
      </c>
      <c r="O28" s="117">
        <f t="shared" si="2"/>
        <v>60</v>
      </c>
    </row>
    <row r="29" spans="1:15" ht="49.5">
      <c r="A29" s="118" t="s">
        <v>630</v>
      </c>
      <c r="B29" s="119" t="str">
        <f t="shared" si="1"/>
        <v> 0401</v>
      </c>
      <c r="C29" s="43">
        <v>911</v>
      </c>
      <c r="D29" s="43" t="s">
        <v>623</v>
      </c>
      <c r="E29" s="43"/>
      <c r="F29" s="43"/>
      <c r="G29" s="117">
        <f t="shared" si="2"/>
        <v>60</v>
      </c>
      <c r="H29" s="117">
        <f t="shared" si="2"/>
        <v>0</v>
      </c>
      <c r="I29" s="117">
        <f aca="true" t="shared" si="3" ref="I29:I35">H29+G29</f>
        <v>60</v>
      </c>
      <c r="J29" s="117">
        <f t="shared" si="2"/>
        <v>60</v>
      </c>
      <c r="K29" s="117">
        <f t="shared" si="2"/>
        <v>0</v>
      </c>
      <c r="L29" s="117">
        <f aca="true" t="shared" si="4" ref="L29:L35">K29+J29</f>
        <v>60</v>
      </c>
      <c r="M29" s="117">
        <f t="shared" si="2"/>
        <v>60</v>
      </c>
      <c r="N29" s="117">
        <f t="shared" si="2"/>
        <v>0</v>
      </c>
      <c r="O29" s="117">
        <f aca="true" t="shared" si="5" ref="O29:O35">N29+M29</f>
        <v>60</v>
      </c>
    </row>
    <row r="30" spans="1:15" ht="66">
      <c r="A30" s="120" t="s">
        <v>553</v>
      </c>
      <c r="B30" s="119" t="str">
        <f t="shared" si="1"/>
        <v> 0401</v>
      </c>
      <c r="C30" s="43">
        <v>911</v>
      </c>
      <c r="D30" s="43">
        <v>7950200</v>
      </c>
      <c r="E30" s="43"/>
      <c r="F30" s="43"/>
      <c r="G30" s="117">
        <f t="shared" si="2"/>
        <v>60</v>
      </c>
      <c r="H30" s="117">
        <f t="shared" si="2"/>
        <v>0</v>
      </c>
      <c r="I30" s="117">
        <f t="shared" si="3"/>
        <v>60</v>
      </c>
      <c r="J30" s="117">
        <f t="shared" si="2"/>
        <v>60</v>
      </c>
      <c r="K30" s="117">
        <f t="shared" si="2"/>
        <v>0</v>
      </c>
      <c r="L30" s="117">
        <f t="shared" si="4"/>
        <v>60</v>
      </c>
      <c r="M30" s="117">
        <f t="shared" si="2"/>
        <v>60</v>
      </c>
      <c r="N30" s="117">
        <f t="shared" si="2"/>
        <v>0</v>
      </c>
      <c r="O30" s="117">
        <f t="shared" si="5"/>
        <v>60</v>
      </c>
    </row>
    <row r="31" spans="2:15" ht="16.5" hidden="1">
      <c r="B31" s="119" t="str">
        <f t="shared" si="1"/>
        <v> 0401</v>
      </c>
      <c r="C31" s="43">
        <v>307</v>
      </c>
      <c r="D31" s="43">
        <v>7950200</v>
      </c>
      <c r="E31" s="43"/>
      <c r="F31" s="121"/>
      <c r="G31" s="117">
        <f t="shared" si="2"/>
        <v>60</v>
      </c>
      <c r="H31" s="117">
        <f t="shared" si="2"/>
        <v>0</v>
      </c>
      <c r="I31" s="117">
        <f t="shared" si="3"/>
        <v>60</v>
      </c>
      <c r="J31" s="117">
        <f t="shared" si="2"/>
        <v>60</v>
      </c>
      <c r="K31" s="117">
        <f t="shared" si="2"/>
        <v>0</v>
      </c>
      <c r="L31" s="117">
        <f t="shared" si="4"/>
        <v>60</v>
      </c>
      <c r="M31" s="117">
        <f t="shared" si="2"/>
        <v>60</v>
      </c>
      <c r="N31" s="117">
        <f t="shared" si="2"/>
        <v>0</v>
      </c>
      <c r="O31" s="117">
        <f t="shared" si="5"/>
        <v>60</v>
      </c>
    </row>
    <row r="32" spans="1:15" ht="16.5" hidden="1">
      <c r="A32" s="118" t="s">
        <v>631</v>
      </c>
      <c r="B32" s="119" t="str">
        <f t="shared" si="1"/>
        <v> 0401</v>
      </c>
      <c r="C32" s="43">
        <v>307</v>
      </c>
      <c r="D32" s="43">
        <v>7950200</v>
      </c>
      <c r="E32" s="43"/>
      <c r="F32" s="121"/>
      <c r="G32" s="117">
        <f t="shared" si="2"/>
        <v>60</v>
      </c>
      <c r="H32" s="117">
        <f t="shared" si="2"/>
        <v>0</v>
      </c>
      <c r="I32" s="117">
        <f t="shared" si="3"/>
        <v>60</v>
      </c>
      <c r="J32" s="117">
        <f t="shared" si="2"/>
        <v>60</v>
      </c>
      <c r="K32" s="117">
        <f t="shared" si="2"/>
        <v>0</v>
      </c>
      <c r="L32" s="117">
        <f t="shared" si="4"/>
        <v>60</v>
      </c>
      <c r="M32" s="117">
        <f t="shared" si="2"/>
        <v>60</v>
      </c>
      <c r="N32" s="117">
        <f t="shared" si="2"/>
        <v>0</v>
      </c>
      <c r="O32" s="117">
        <f t="shared" si="5"/>
        <v>60</v>
      </c>
    </row>
    <row r="33" spans="1:15" ht="33">
      <c r="A33" s="120" t="s">
        <v>613</v>
      </c>
      <c r="B33" s="119" t="str">
        <f t="shared" si="1"/>
        <v> 0401</v>
      </c>
      <c r="C33" s="43">
        <v>911</v>
      </c>
      <c r="D33" s="43">
        <v>7950200</v>
      </c>
      <c r="E33" s="43">
        <v>500</v>
      </c>
      <c r="F33" s="121"/>
      <c r="G33" s="117">
        <f t="shared" si="2"/>
        <v>60</v>
      </c>
      <c r="H33" s="117">
        <f t="shared" si="2"/>
        <v>0</v>
      </c>
      <c r="I33" s="117">
        <f t="shared" si="3"/>
        <v>60</v>
      </c>
      <c r="J33" s="117">
        <f t="shared" si="2"/>
        <v>60</v>
      </c>
      <c r="K33" s="117">
        <f t="shared" si="2"/>
        <v>0</v>
      </c>
      <c r="L33" s="117">
        <f t="shared" si="4"/>
        <v>60</v>
      </c>
      <c r="M33" s="117">
        <f t="shared" si="2"/>
        <v>60</v>
      </c>
      <c r="N33" s="117">
        <f t="shared" si="2"/>
        <v>0</v>
      </c>
      <c r="O33" s="117">
        <f t="shared" si="5"/>
        <v>60</v>
      </c>
    </row>
    <row r="34" spans="1:15" ht="16.5" hidden="1">
      <c r="A34" s="118" t="s">
        <v>632</v>
      </c>
      <c r="B34" s="119" t="str">
        <f t="shared" si="1"/>
        <v> 0401</v>
      </c>
      <c r="C34" s="43">
        <v>307</v>
      </c>
      <c r="D34" s="43">
        <v>7950200</v>
      </c>
      <c r="E34" s="43">
        <v>500</v>
      </c>
      <c r="F34" s="121" t="s">
        <v>633</v>
      </c>
      <c r="G34" s="117">
        <f t="shared" si="2"/>
        <v>60</v>
      </c>
      <c r="H34" s="117">
        <f t="shared" si="2"/>
        <v>0</v>
      </c>
      <c r="I34" s="117">
        <f t="shared" si="3"/>
        <v>60</v>
      </c>
      <c r="J34" s="117">
        <f t="shared" si="2"/>
        <v>60</v>
      </c>
      <c r="K34" s="117">
        <f t="shared" si="2"/>
        <v>0</v>
      </c>
      <c r="L34" s="117">
        <f t="shared" si="4"/>
        <v>60</v>
      </c>
      <c r="M34" s="117">
        <f t="shared" si="2"/>
        <v>60</v>
      </c>
      <c r="N34" s="117">
        <f t="shared" si="2"/>
        <v>0</v>
      </c>
      <c r="O34" s="117">
        <f t="shared" si="5"/>
        <v>60</v>
      </c>
    </row>
    <row r="35" spans="1:15" ht="16.5" hidden="1">
      <c r="A35" s="118" t="s">
        <v>634</v>
      </c>
      <c r="B35" s="119" t="str">
        <f t="shared" si="1"/>
        <v> 0401</v>
      </c>
      <c r="C35" s="43">
        <v>1200</v>
      </c>
      <c r="D35" s="43">
        <v>7950200</v>
      </c>
      <c r="E35" s="43">
        <v>500</v>
      </c>
      <c r="F35" s="121" t="s">
        <v>635</v>
      </c>
      <c r="G35" s="117">
        <v>60</v>
      </c>
      <c r="H35" s="117"/>
      <c r="I35" s="117">
        <f t="shared" si="3"/>
        <v>60</v>
      </c>
      <c r="J35" s="117">
        <v>60</v>
      </c>
      <c r="K35" s="117"/>
      <c r="L35" s="117">
        <f t="shared" si="4"/>
        <v>60</v>
      </c>
      <c r="M35" s="117">
        <v>60</v>
      </c>
      <c r="N35" s="117"/>
      <c r="O35" s="117">
        <f t="shared" si="5"/>
        <v>60</v>
      </c>
    </row>
    <row r="36" spans="1:15" ht="16.5">
      <c r="A36" s="118" t="s">
        <v>384</v>
      </c>
      <c r="B36" s="119" t="str">
        <f aca="true" t="shared" si="6" ref="B36:B57">" 0405"</f>
        <v> 0405</v>
      </c>
      <c r="C36" s="119"/>
      <c r="D36" s="121"/>
      <c r="E36" s="121"/>
      <c r="F36" s="121"/>
      <c r="G36" s="117">
        <f aca="true" t="shared" si="7" ref="G36:O36">G37</f>
        <v>48296.031</v>
      </c>
      <c r="H36" s="117">
        <f t="shared" si="7"/>
        <v>0</v>
      </c>
      <c r="I36" s="117">
        <f t="shared" si="7"/>
        <v>48296.031</v>
      </c>
      <c r="J36" s="117">
        <f t="shared" si="7"/>
        <v>49246</v>
      </c>
      <c r="K36" s="117">
        <f t="shared" si="7"/>
        <v>0</v>
      </c>
      <c r="L36" s="117">
        <f t="shared" si="7"/>
        <v>49246</v>
      </c>
      <c r="M36" s="117">
        <f t="shared" si="7"/>
        <v>59968</v>
      </c>
      <c r="N36" s="117">
        <f t="shared" si="7"/>
        <v>0</v>
      </c>
      <c r="O36" s="117">
        <f t="shared" si="7"/>
        <v>59968</v>
      </c>
    </row>
    <row r="37" spans="1:15" ht="33">
      <c r="A37" s="118" t="s">
        <v>636</v>
      </c>
      <c r="B37" s="119" t="str">
        <f t="shared" si="6"/>
        <v> 0405</v>
      </c>
      <c r="C37" s="119" t="s">
        <v>637</v>
      </c>
      <c r="D37" s="121"/>
      <c r="E37" s="121"/>
      <c r="F37" s="121"/>
      <c r="G37" s="117">
        <f aca="true" t="shared" si="8" ref="G37:O37">G38+G58</f>
        <v>48296.031</v>
      </c>
      <c r="H37" s="117">
        <f t="shared" si="8"/>
        <v>0</v>
      </c>
      <c r="I37" s="117">
        <f t="shared" si="8"/>
        <v>48296.031</v>
      </c>
      <c r="J37" s="117">
        <f t="shared" si="8"/>
        <v>49246</v>
      </c>
      <c r="K37" s="117">
        <f t="shared" si="8"/>
        <v>0</v>
      </c>
      <c r="L37" s="117">
        <f t="shared" si="8"/>
        <v>49246</v>
      </c>
      <c r="M37" s="117">
        <f t="shared" si="8"/>
        <v>59968</v>
      </c>
      <c r="N37" s="117">
        <f t="shared" si="8"/>
        <v>0</v>
      </c>
      <c r="O37" s="117">
        <f t="shared" si="8"/>
        <v>59968</v>
      </c>
    </row>
    <row r="38" spans="1:15" ht="66">
      <c r="A38" s="118" t="s">
        <v>560</v>
      </c>
      <c r="B38" s="119" t="str">
        <f t="shared" si="6"/>
        <v> 0405</v>
      </c>
      <c r="C38" s="119" t="s">
        <v>637</v>
      </c>
      <c r="D38" s="43" t="s">
        <v>448</v>
      </c>
      <c r="E38" s="43"/>
      <c r="F38" s="121"/>
      <c r="G38" s="117">
        <f aca="true" t="shared" si="9" ref="G38:O39">G39</f>
        <v>3105</v>
      </c>
      <c r="H38" s="117">
        <f t="shared" si="9"/>
        <v>0</v>
      </c>
      <c r="I38" s="117">
        <f t="shared" si="9"/>
        <v>3105</v>
      </c>
      <c r="J38" s="117">
        <f t="shared" si="9"/>
        <v>3105</v>
      </c>
      <c r="K38" s="117">
        <f t="shared" si="9"/>
        <v>0</v>
      </c>
      <c r="L38" s="117">
        <f t="shared" si="9"/>
        <v>3105</v>
      </c>
      <c r="M38" s="117">
        <f t="shared" si="9"/>
        <v>3105</v>
      </c>
      <c r="N38" s="117">
        <f t="shared" si="9"/>
        <v>0</v>
      </c>
      <c r="O38" s="117">
        <f t="shared" si="9"/>
        <v>3105</v>
      </c>
    </row>
    <row r="39" spans="1:15" ht="16.5">
      <c r="A39" s="118" t="s">
        <v>450</v>
      </c>
      <c r="B39" s="119" t="str">
        <f t="shared" si="6"/>
        <v> 0405</v>
      </c>
      <c r="C39" s="119" t="s">
        <v>637</v>
      </c>
      <c r="D39" s="43" t="s">
        <v>451</v>
      </c>
      <c r="E39" s="43"/>
      <c r="F39" s="121"/>
      <c r="G39" s="117">
        <f t="shared" si="9"/>
        <v>3105</v>
      </c>
      <c r="H39" s="117">
        <f t="shared" si="9"/>
        <v>0</v>
      </c>
      <c r="I39" s="117">
        <f t="shared" si="9"/>
        <v>3105</v>
      </c>
      <c r="J39" s="117">
        <f t="shared" si="9"/>
        <v>3105</v>
      </c>
      <c r="K39" s="117">
        <f t="shared" si="9"/>
        <v>0</v>
      </c>
      <c r="L39" s="117">
        <f t="shared" si="9"/>
        <v>3105</v>
      </c>
      <c r="M39" s="117">
        <f t="shared" si="9"/>
        <v>3105</v>
      </c>
      <c r="N39" s="117">
        <f t="shared" si="9"/>
        <v>0</v>
      </c>
      <c r="O39" s="117">
        <f t="shared" si="9"/>
        <v>3105</v>
      </c>
    </row>
    <row r="40" spans="1:15" ht="33">
      <c r="A40" s="118" t="s">
        <v>613</v>
      </c>
      <c r="B40" s="119" t="str">
        <f t="shared" si="6"/>
        <v> 0405</v>
      </c>
      <c r="C40" s="119" t="s">
        <v>637</v>
      </c>
      <c r="D40" s="43" t="s">
        <v>451</v>
      </c>
      <c r="E40" s="43">
        <v>500</v>
      </c>
      <c r="F40" s="43"/>
      <c r="G40" s="117">
        <f aca="true" t="shared" si="10" ref="G40:O40">G41+G45+G52+G54+G55</f>
        <v>3105</v>
      </c>
      <c r="H40" s="117">
        <f t="shared" si="10"/>
        <v>0</v>
      </c>
      <c r="I40" s="117">
        <f t="shared" si="10"/>
        <v>3105</v>
      </c>
      <c r="J40" s="117">
        <f t="shared" si="10"/>
        <v>3105</v>
      </c>
      <c r="K40" s="117">
        <f t="shared" si="10"/>
        <v>0</v>
      </c>
      <c r="L40" s="117">
        <f t="shared" si="10"/>
        <v>3105</v>
      </c>
      <c r="M40" s="117">
        <f t="shared" si="10"/>
        <v>3105</v>
      </c>
      <c r="N40" s="117">
        <f t="shared" si="10"/>
        <v>0</v>
      </c>
      <c r="O40" s="117">
        <f t="shared" si="10"/>
        <v>3105</v>
      </c>
    </row>
    <row r="41" spans="1:15" ht="16.5" hidden="1">
      <c r="A41" s="118" t="s">
        <v>638</v>
      </c>
      <c r="B41" s="119" t="str">
        <f t="shared" si="6"/>
        <v> 0405</v>
      </c>
      <c r="C41" s="119" t="s">
        <v>637</v>
      </c>
      <c r="D41" s="43" t="s">
        <v>451</v>
      </c>
      <c r="E41" s="43">
        <v>500</v>
      </c>
      <c r="F41" s="43">
        <v>210</v>
      </c>
      <c r="G41" s="117">
        <f>G42+G43+G44</f>
        <v>3105</v>
      </c>
      <c r="H41" s="117">
        <f>H42+H43+H44</f>
        <v>0</v>
      </c>
      <c r="I41" s="117">
        <f aca="true" t="shared" si="11" ref="I41:I62">H41+G41</f>
        <v>3105</v>
      </c>
      <c r="J41" s="117">
        <f>J42+J43+J44</f>
        <v>3105</v>
      </c>
      <c r="K41" s="117">
        <f>K42+K43+K44</f>
        <v>0</v>
      </c>
      <c r="L41" s="117">
        <f aca="true" t="shared" si="12" ref="L41:L56">K41+J41</f>
        <v>3105</v>
      </c>
      <c r="M41" s="117">
        <f>M42+M43+M44</f>
        <v>3105</v>
      </c>
      <c r="N41" s="117">
        <f>N42+N43+N44</f>
        <v>0</v>
      </c>
      <c r="O41" s="117">
        <f aca="true" t="shared" si="13" ref="O41:O56">N41+M41</f>
        <v>3105</v>
      </c>
    </row>
    <row r="42" spans="1:15" ht="16.5" hidden="1">
      <c r="A42" s="118" t="s">
        <v>639</v>
      </c>
      <c r="B42" s="119" t="str">
        <f t="shared" si="6"/>
        <v> 0405</v>
      </c>
      <c r="C42" s="119" t="s">
        <v>637</v>
      </c>
      <c r="D42" s="43" t="s">
        <v>451</v>
      </c>
      <c r="E42" s="43">
        <v>500</v>
      </c>
      <c r="F42" s="43">
        <v>211</v>
      </c>
      <c r="G42" s="117">
        <v>3105</v>
      </c>
      <c r="H42" s="117"/>
      <c r="I42" s="117">
        <f t="shared" si="11"/>
        <v>3105</v>
      </c>
      <c r="J42" s="117">
        <v>3105</v>
      </c>
      <c r="K42" s="117"/>
      <c r="L42" s="117">
        <f t="shared" si="12"/>
        <v>3105</v>
      </c>
      <c r="M42" s="117">
        <v>3105</v>
      </c>
      <c r="N42" s="117"/>
      <c r="O42" s="117">
        <f t="shared" si="13"/>
        <v>3105</v>
      </c>
    </row>
    <row r="43" spans="1:15" ht="16.5" hidden="1">
      <c r="A43" s="118" t="s">
        <v>640</v>
      </c>
      <c r="B43" s="119" t="str">
        <f t="shared" si="6"/>
        <v> 0405</v>
      </c>
      <c r="C43" s="119" t="s">
        <v>637</v>
      </c>
      <c r="D43" s="43" t="s">
        <v>451</v>
      </c>
      <c r="E43" s="43">
        <v>500</v>
      </c>
      <c r="F43" s="43">
        <v>212</v>
      </c>
      <c r="G43" s="117"/>
      <c r="H43" s="117"/>
      <c r="I43" s="117">
        <f t="shared" si="11"/>
        <v>0</v>
      </c>
      <c r="J43" s="117"/>
      <c r="K43" s="117"/>
      <c r="L43" s="117">
        <f t="shared" si="12"/>
        <v>0</v>
      </c>
      <c r="M43" s="117"/>
      <c r="N43" s="117"/>
      <c r="O43" s="117">
        <f t="shared" si="13"/>
        <v>0</v>
      </c>
    </row>
    <row r="44" spans="1:15" ht="16.5" hidden="1">
      <c r="A44" s="118" t="s">
        <v>641</v>
      </c>
      <c r="B44" s="119" t="str">
        <f t="shared" si="6"/>
        <v> 0405</v>
      </c>
      <c r="C44" s="119" t="s">
        <v>637</v>
      </c>
      <c r="D44" s="43" t="s">
        <v>451</v>
      </c>
      <c r="E44" s="43">
        <v>500</v>
      </c>
      <c r="F44" s="43">
        <v>213</v>
      </c>
      <c r="G44" s="117"/>
      <c r="H44" s="117"/>
      <c r="I44" s="117">
        <f t="shared" si="11"/>
        <v>0</v>
      </c>
      <c r="J44" s="117"/>
      <c r="K44" s="117"/>
      <c r="L44" s="117">
        <f t="shared" si="12"/>
        <v>0</v>
      </c>
      <c r="M44" s="117"/>
      <c r="N44" s="117"/>
      <c r="O44" s="117">
        <f t="shared" si="13"/>
        <v>0</v>
      </c>
    </row>
    <row r="45" spans="1:15" ht="16.5" hidden="1">
      <c r="A45" s="118" t="s">
        <v>632</v>
      </c>
      <c r="B45" s="119" t="str">
        <f t="shared" si="6"/>
        <v> 0405</v>
      </c>
      <c r="C45" s="119" t="s">
        <v>637</v>
      </c>
      <c r="D45" s="43" t="s">
        <v>451</v>
      </c>
      <c r="E45" s="43">
        <v>500</v>
      </c>
      <c r="F45" s="43">
        <v>220</v>
      </c>
      <c r="G45" s="117">
        <f>G46+G47+G48+G49+G50+G51</f>
        <v>0</v>
      </c>
      <c r="H45" s="117">
        <f>H46+H47+H48+H49+H50+H51</f>
        <v>0</v>
      </c>
      <c r="I45" s="117">
        <f t="shared" si="11"/>
        <v>0</v>
      </c>
      <c r="J45" s="117">
        <f>J46+J47+J48+J49+J50+J51</f>
        <v>0</v>
      </c>
      <c r="K45" s="117">
        <f>K46+K47+K48+K49+K50+K51</f>
        <v>0</v>
      </c>
      <c r="L45" s="117">
        <f t="shared" si="12"/>
        <v>0</v>
      </c>
      <c r="M45" s="117">
        <f>M46+M47+M48+M49+M50+M51</f>
        <v>0</v>
      </c>
      <c r="N45" s="117">
        <f>N46+N47+N48+N49+N50+N51</f>
        <v>0</v>
      </c>
      <c r="O45" s="117">
        <f t="shared" si="13"/>
        <v>0</v>
      </c>
    </row>
    <row r="46" spans="1:15" ht="16.5" hidden="1">
      <c r="A46" s="118" t="s">
        <v>642</v>
      </c>
      <c r="B46" s="119" t="str">
        <f t="shared" si="6"/>
        <v> 0405</v>
      </c>
      <c r="C46" s="119" t="s">
        <v>637</v>
      </c>
      <c r="D46" s="43" t="s">
        <v>451</v>
      </c>
      <c r="E46" s="43">
        <v>500</v>
      </c>
      <c r="F46" s="43">
        <v>221</v>
      </c>
      <c r="G46" s="117"/>
      <c r="H46" s="117"/>
      <c r="I46" s="117">
        <f t="shared" si="11"/>
        <v>0</v>
      </c>
      <c r="J46" s="117"/>
      <c r="K46" s="117"/>
      <c r="L46" s="117">
        <f t="shared" si="12"/>
        <v>0</v>
      </c>
      <c r="M46" s="117"/>
      <c r="N46" s="117"/>
      <c r="O46" s="117">
        <f t="shared" si="13"/>
        <v>0</v>
      </c>
    </row>
    <row r="47" spans="1:15" ht="16.5" hidden="1">
      <c r="A47" s="118" t="s">
        <v>643</v>
      </c>
      <c r="B47" s="119" t="str">
        <f t="shared" si="6"/>
        <v> 0405</v>
      </c>
      <c r="C47" s="119" t="s">
        <v>637</v>
      </c>
      <c r="D47" s="43" t="s">
        <v>451</v>
      </c>
      <c r="E47" s="43">
        <v>500</v>
      </c>
      <c r="F47" s="43">
        <v>222</v>
      </c>
      <c r="G47" s="117"/>
      <c r="H47" s="117"/>
      <c r="I47" s="117">
        <f t="shared" si="11"/>
        <v>0</v>
      </c>
      <c r="J47" s="117"/>
      <c r="K47" s="117"/>
      <c r="L47" s="117">
        <f t="shared" si="12"/>
        <v>0</v>
      </c>
      <c r="M47" s="117"/>
      <c r="N47" s="117"/>
      <c r="O47" s="117">
        <f t="shared" si="13"/>
        <v>0</v>
      </c>
    </row>
    <row r="48" spans="1:15" ht="16.5" hidden="1">
      <c r="A48" s="118" t="s">
        <v>644</v>
      </c>
      <c r="B48" s="119" t="str">
        <f t="shared" si="6"/>
        <v> 0405</v>
      </c>
      <c r="C48" s="119" t="s">
        <v>637</v>
      </c>
      <c r="D48" s="43" t="s">
        <v>451</v>
      </c>
      <c r="E48" s="43">
        <v>500</v>
      </c>
      <c r="F48" s="43">
        <v>223</v>
      </c>
      <c r="G48" s="117"/>
      <c r="H48" s="117"/>
      <c r="I48" s="117">
        <f t="shared" si="11"/>
        <v>0</v>
      </c>
      <c r="J48" s="117"/>
      <c r="K48" s="117"/>
      <c r="L48" s="117">
        <f t="shared" si="12"/>
        <v>0</v>
      </c>
      <c r="M48" s="117"/>
      <c r="N48" s="117"/>
      <c r="O48" s="117">
        <f t="shared" si="13"/>
        <v>0</v>
      </c>
    </row>
    <row r="49" spans="1:15" ht="16.5" hidden="1">
      <c r="A49" s="118" t="s">
        <v>645</v>
      </c>
      <c r="B49" s="119" t="str">
        <f t="shared" si="6"/>
        <v> 0405</v>
      </c>
      <c r="C49" s="119" t="s">
        <v>637</v>
      </c>
      <c r="D49" s="43" t="s">
        <v>451</v>
      </c>
      <c r="E49" s="43">
        <v>500</v>
      </c>
      <c r="F49" s="43">
        <v>224</v>
      </c>
      <c r="G49" s="117"/>
      <c r="H49" s="117"/>
      <c r="I49" s="117">
        <f t="shared" si="11"/>
        <v>0</v>
      </c>
      <c r="J49" s="117"/>
      <c r="K49" s="117"/>
      <c r="L49" s="117">
        <f t="shared" si="12"/>
        <v>0</v>
      </c>
      <c r="M49" s="117"/>
      <c r="N49" s="117"/>
      <c r="O49" s="117">
        <f t="shared" si="13"/>
        <v>0</v>
      </c>
    </row>
    <row r="50" spans="1:15" ht="16.5" hidden="1">
      <c r="A50" s="118" t="s">
        <v>646</v>
      </c>
      <c r="B50" s="119" t="str">
        <f t="shared" si="6"/>
        <v> 0405</v>
      </c>
      <c r="C50" s="119" t="s">
        <v>637</v>
      </c>
      <c r="D50" s="43" t="s">
        <v>451</v>
      </c>
      <c r="E50" s="43">
        <v>500</v>
      </c>
      <c r="F50" s="43">
        <v>225</v>
      </c>
      <c r="G50" s="117"/>
      <c r="H50" s="117"/>
      <c r="I50" s="117">
        <f t="shared" si="11"/>
        <v>0</v>
      </c>
      <c r="J50" s="117"/>
      <c r="K50" s="117"/>
      <c r="L50" s="117">
        <f t="shared" si="12"/>
        <v>0</v>
      </c>
      <c r="M50" s="117"/>
      <c r="N50" s="117"/>
      <c r="O50" s="117">
        <f t="shared" si="13"/>
        <v>0</v>
      </c>
    </row>
    <row r="51" spans="1:15" ht="40.5" customHeight="1" hidden="1">
      <c r="A51" s="118" t="s">
        <v>634</v>
      </c>
      <c r="B51" s="119" t="str">
        <f t="shared" si="6"/>
        <v> 0405</v>
      </c>
      <c r="C51" s="119" t="s">
        <v>637</v>
      </c>
      <c r="D51" s="43" t="s">
        <v>451</v>
      </c>
      <c r="E51" s="43">
        <v>500</v>
      </c>
      <c r="F51" s="43">
        <v>226</v>
      </c>
      <c r="G51" s="117"/>
      <c r="H51" s="117"/>
      <c r="I51" s="117">
        <f t="shared" si="11"/>
        <v>0</v>
      </c>
      <c r="J51" s="117"/>
      <c r="K51" s="117"/>
      <c r="L51" s="117">
        <f t="shared" si="12"/>
        <v>0</v>
      </c>
      <c r="M51" s="117"/>
      <c r="N51" s="117"/>
      <c r="O51" s="117">
        <f t="shared" si="13"/>
        <v>0</v>
      </c>
    </row>
    <row r="52" spans="1:15" ht="16.5" hidden="1">
      <c r="A52" s="118" t="s">
        <v>647</v>
      </c>
      <c r="B52" s="119" t="str">
        <f t="shared" si="6"/>
        <v> 0405</v>
      </c>
      <c r="C52" s="119" t="s">
        <v>637</v>
      </c>
      <c r="D52" s="43" t="s">
        <v>451</v>
      </c>
      <c r="E52" s="43">
        <v>500</v>
      </c>
      <c r="F52" s="43">
        <v>260</v>
      </c>
      <c r="G52" s="117">
        <f>G53</f>
        <v>0</v>
      </c>
      <c r="H52" s="117">
        <f>H53</f>
        <v>0</v>
      </c>
      <c r="I52" s="117">
        <f t="shared" si="11"/>
        <v>0</v>
      </c>
      <c r="J52" s="117">
        <f>J53</f>
        <v>0</v>
      </c>
      <c r="K52" s="117">
        <f>K53</f>
        <v>0</v>
      </c>
      <c r="L52" s="117">
        <f t="shared" si="12"/>
        <v>0</v>
      </c>
      <c r="M52" s="117">
        <f>M53</f>
        <v>0</v>
      </c>
      <c r="N52" s="117">
        <f>N53</f>
        <v>0</v>
      </c>
      <c r="O52" s="117">
        <f t="shared" si="13"/>
        <v>0</v>
      </c>
    </row>
    <row r="53" spans="1:15" ht="16.5" hidden="1">
      <c r="A53" s="118" t="s">
        <v>648</v>
      </c>
      <c r="B53" s="119" t="str">
        <f t="shared" si="6"/>
        <v> 0405</v>
      </c>
      <c r="C53" s="119" t="s">
        <v>637</v>
      </c>
      <c r="D53" s="43" t="s">
        <v>451</v>
      </c>
      <c r="E53" s="43">
        <v>500</v>
      </c>
      <c r="F53" s="43">
        <v>262</v>
      </c>
      <c r="G53" s="117"/>
      <c r="H53" s="117"/>
      <c r="I53" s="117">
        <f t="shared" si="11"/>
        <v>0</v>
      </c>
      <c r="J53" s="117"/>
      <c r="K53" s="117"/>
      <c r="L53" s="117">
        <f t="shared" si="12"/>
        <v>0</v>
      </c>
      <c r="M53" s="117"/>
      <c r="N53" s="117"/>
      <c r="O53" s="117">
        <f t="shared" si="13"/>
        <v>0</v>
      </c>
    </row>
    <row r="54" spans="1:15" ht="16.5" hidden="1">
      <c r="A54" s="118" t="s">
        <v>608</v>
      </c>
      <c r="B54" s="119" t="str">
        <f t="shared" si="6"/>
        <v> 0405</v>
      </c>
      <c r="C54" s="119" t="s">
        <v>637</v>
      </c>
      <c r="D54" s="43" t="s">
        <v>451</v>
      </c>
      <c r="E54" s="43">
        <v>500</v>
      </c>
      <c r="F54" s="43">
        <v>290</v>
      </c>
      <c r="G54" s="117"/>
      <c r="H54" s="117"/>
      <c r="I54" s="117">
        <f t="shared" si="11"/>
        <v>0</v>
      </c>
      <c r="J54" s="117"/>
      <c r="K54" s="117"/>
      <c r="L54" s="117">
        <f t="shared" si="12"/>
        <v>0</v>
      </c>
      <c r="M54" s="117"/>
      <c r="N54" s="117"/>
      <c r="O54" s="117">
        <f t="shared" si="13"/>
        <v>0</v>
      </c>
    </row>
    <row r="55" spans="1:15" ht="16.5" hidden="1">
      <c r="A55" s="118" t="s">
        <v>649</v>
      </c>
      <c r="B55" s="119" t="str">
        <f t="shared" si="6"/>
        <v> 0405</v>
      </c>
      <c r="C55" s="119" t="s">
        <v>637</v>
      </c>
      <c r="D55" s="43" t="s">
        <v>451</v>
      </c>
      <c r="E55" s="43">
        <v>500</v>
      </c>
      <c r="F55" s="43">
        <v>300</v>
      </c>
      <c r="G55" s="117">
        <f>G56+G57</f>
        <v>0</v>
      </c>
      <c r="H55" s="117">
        <f>H56+H57</f>
        <v>0</v>
      </c>
      <c r="I55" s="117">
        <f t="shared" si="11"/>
        <v>0</v>
      </c>
      <c r="J55" s="117">
        <f>J56+J57</f>
        <v>0</v>
      </c>
      <c r="K55" s="117">
        <f>K56+K57</f>
        <v>0</v>
      </c>
      <c r="L55" s="117">
        <f t="shared" si="12"/>
        <v>0</v>
      </c>
      <c r="M55" s="117">
        <f>M56+M57</f>
        <v>0</v>
      </c>
      <c r="N55" s="117">
        <f>N56+N57</f>
        <v>0</v>
      </c>
      <c r="O55" s="117">
        <f t="shared" si="13"/>
        <v>0</v>
      </c>
    </row>
    <row r="56" spans="1:15" ht="16.5" hidden="1">
      <c r="A56" s="118" t="s">
        <v>714</v>
      </c>
      <c r="B56" s="119" t="str">
        <f t="shared" si="6"/>
        <v> 0405</v>
      </c>
      <c r="C56" s="119" t="s">
        <v>637</v>
      </c>
      <c r="D56" s="43" t="s">
        <v>451</v>
      </c>
      <c r="E56" s="43">
        <v>500</v>
      </c>
      <c r="F56" s="43">
        <v>310</v>
      </c>
      <c r="G56" s="117"/>
      <c r="H56" s="117"/>
      <c r="I56" s="117">
        <f t="shared" si="11"/>
        <v>0</v>
      </c>
      <c r="J56" s="117"/>
      <c r="K56" s="117"/>
      <c r="L56" s="117">
        <f t="shared" si="12"/>
        <v>0</v>
      </c>
      <c r="M56" s="117"/>
      <c r="N56" s="117"/>
      <c r="O56" s="117">
        <f t="shared" si="13"/>
        <v>0</v>
      </c>
    </row>
    <row r="57" spans="1:15" ht="16.5" hidden="1">
      <c r="A57" s="118" t="s">
        <v>715</v>
      </c>
      <c r="B57" s="119" t="str">
        <f t="shared" si="6"/>
        <v> 0405</v>
      </c>
      <c r="C57" s="119" t="s">
        <v>637</v>
      </c>
      <c r="D57" s="43" t="s">
        <v>451</v>
      </c>
      <c r="E57" s="43">
        <v>500</v>
      </c>
      <c r="F57" s="43">
        <v>340</v>
      </c>
      <c r="G57" s="117"/>
      <c r="H57" s="117"/>
      <c r="I57" s="117">
        <f t="shared" si="11"/>
        <v>0</v>
      </c>
      <c r="J57" s="117"/>
      <c r="K57" s="117"/>
      <c r="L57" s="117">
        <f>K57+J57</f>
        <v>0</v>
      </c>
      <c r="M57" s="117"/>
      <c r="N57" s="117"/>
      <c r="O57" s="117">
        <f>N57+M57</f>
        <v>0</v>
      </c>
    </row>
    <row r="58" spans="1:15" ht="16.5">
      <c r="A58" s="118" t="s">
        <v>478</v>
      </c>
      <c r="B58" s="119" t="s">
        <v>421</v>
      </c>
      <c r="C58" s="119" t="s">
        <v>637</v>
      </c>
      <c r="D58" s="121" t="s">
        <v>479</v>
      </c>
      <c r="E58" s="121"/>
      <c r="F58" s="121"/>
      <c r="G58" s="117">
        <f>G59+G64+G114+G118+G122+G126+G130+G134+G138+G140+G142+G144</f>
        <v>45191.031</v>
      </c>
      <c r="H58" s="117">
        <f aca="true" t="shared" si="14" ref="H58:O58">H59+H64+H114+H118+H122+H126+H130+H134</f>
        <v>0</v>
      </c>
      <c r="I58" s="117">
        <f t="shared" si="11"/>
        <v>45191.031</v>
      </c>
      <c r="J58" s="117">
        <f t="shared" si="14"/>
        <v>46141</v>
      </c>
      <c r="K58" s="117">
        <f t="shared" si="14"/>
        <v>0</v>
      </c>
      <c r="L58" s="117">
        <f t="shared" si="14"/>
        <v>46141</v>
      </c>
      <c r="M58" s="117">
        <f t="shared" si="14"/>
        <v>56863</v>
      </c>
      <c r="N58" s="117">
        <f t="shared" si="14"/>
        <v>0</v>
      </c>
      <c r="O58" s="117">
        <f t="shared" si="14"/>
        <v>56863</v>
      </c>
    </row>
    <row r="59" spans="1:15" ht="198" hidden="1">
      <c r="A59" s="118" t="s">
        <v>716</v>
      </c>
      <c r="B59" s="119" t="s">
        <v>421</v>
      </c>
      <c r="C59" s="119" t="s">
        <v>637</v>
      </c>
      <c r="D59" s="121" t="s">
        <v>572</v>
      </c>
      <c r="E59" s="121"/>
      <c r="F59" s="121"/>
      <c r="G59" s="117">
        <f>G60</f>
        <v>0</v>
      </c>
      <c r="H59" s="117"/>
      <c r="I59" s="117">
        <f t="shared" si="11"/>
        <v>0</v>
      </c>
      <c r="J59" s="117">
        <f>J60</f>
        <v>0</v>
      </c>
      <c r="K59" s="117"/>
      <c r="L59" s="117">
        <f>K59+J59</f>
        <v>0</v>
      </c>
      <c r="M59" s="117">
        <f>M60</f>
        <v>0</v>
      </c>
      <c r="N59" s="117"/>
      <c r="O59" s="117">
        <f>N59+M59</f>
        <v>0</v>
      </c>
    </row>
    <row r="60" spans="1:15" ht="16.5" hidden="1">
      <c r="A60" s="118" t="s">
        <v>603</v>
      </c>
      <c r="B60" s="119"/>
      <c r="C60" s="119" t="s">
        <v>637</v>
      </c>
      <c r="D60" s="121"/>
      <c r="E60" s="121" t="s">
        <v>717</v>
      </c>
      <c r="F60" s="121"/>
      <c r="G60" s="117">
        <f>G61</f>
        <v>0</v>
      </c>
      <c r="H60" s="117"/>
      <c r="I60" s="117">
        <f t="shared" si="11"/>
        <v>0</v>
      </c>
      <c r="J60" s="117">
        <f>J61</f>
        <v>0</v>
      </c>
      <c r="K60" s="117"/>
      <c r="L60" s="117">
        <f>K60+J60</f>
        <v>0</v>
      </c>
      <c r="M60" s="117">
        <f>M61</f>
        <v>0</v>
      </c>
      <c r="N60" s="117"/>
      <c r="O60" s="117">
        <f>N60+M60</f>
        <v>0</v>
      </c>
    </row>
    <row r="61" spans="1:15" ht="33" hidden="1">
      <c r="A61" s="118" t="s">
        <v>718</v>
      </c>
      <c r="B61" s="119"/>
      <c r="C61" s="119" t="s">
        <v>637</v>
      </c>
      <c r="D61" s="121"/>
      <c r="E61" s="121" t="s">
        <v>717</v>
      </c>
      <c r="F61" s="121" t="s">
        <v>719</v>
      </c>
      <c r="G61" s="117">
        <f>G62</f>
        <v>0</v>
      </c>
      <c r="H61" s="117"/>
      <c r="I61" s="117">
        <f t="shared" si="11"/>
        <v>0</v>
      </c>
      <c r="J61" s="117">
        <f>J62</f>
        <v>0</v>
      </c>
      <c r="K61" s="117"/>
      <c r="L61" s="117">
        <f>K61+J61</f>
        <v>0</v>
      </c>
      <c r="M61" s="117">
        <f>M62</f>
        <v>0</v>
      </c>
      <c r="N61" s="117"/>
      <c r="O61" s="117">
        <f>N61+M61</f>
        <v>0</v>
      </c>
    </row>
    <row r="62" spans="1:15" ht="49.5" hidden="1">
      <c r="A62" s="118" t="s">
        <v>720</v>
      </c>
      <c r="B62" s="119"/>
      <c r="C62" s="119" t="s">
        <v>637</v>
      </c>
      <c r="D62" s="121"/>
      <c r="E62" s="121" t="s">
        <v>717</v>
      </c>
      <c r="F62" s="121" t="s">
        <v>721</v>
      </c>
      <c r="G62" s="117"/>
      <c r="H62" s="117"/>
      <c r="I62" s="117">
        <f t="shared" si="11"/>
        <v>0</v>
      </c>
      <c r="J62" s="117"/>
      <c r="K62" s="117"/>
      <c r="L62" s="117">
        <f>K62+J62</f>
        <v>0</v>
      </c>
      <c r="M62" s="117"/>
      <c r="N62" s="117"/>
      <c r="O62" s="117">
        <f>N62+M62</f>
        <v>0</v>
      </c>
    </row>
    <row r="63" spans="1:15" ht="16.5" hidden="1">
      <c r="A63" s="118"/>
      <c r="B63" s="119"/>
      <c r="C63" s="119" t="s">
        <v>637</v>
      </c>
      <c r="D63" s="121"/>
      <c r="E63" s="121"/>
      <c r="F63" s="121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ht="198" hidden="1">
      <c r="A64" s="118" t="s">
        <v>722</v>
      </c>
      <c r="B64" s="119" t="s">
        <v>421</v>
      </c>
      <c r="C64" s="119" t="s">
        <v>637</v>
      </c>
      <c r="D64" s="121" t="s">
        <v>723</v>
      </c>
      <c r="E64" s="121"/>
      <c r="F64" s="121"/>
      <c r="G64" s="117">
        <f>G65</f>
        <v>0</v>
      </c>
      <c r="H64" s="117">
        <f>H65</f>
        <v>0</v>
      </c>
      <c r="I64" s="117">
        <f aca="true" t="shared" si="15" ref="I64:I127">H64+G64</f>
        <v>0</v>
      </c>
      <c r="J64" s="117">
        <f>J65</f>
        <v>0</v>
      </c>
      <c r="K64" s="117">
        <f>K65</f>
        <v>0</v>
      </c>
      <c r="L64" s="117">
        <f aca="true" t="shared" si="16" ref="L64:L79">K64+J64</f>
        <v>0</v>
      </c>
      <c r="M64" s="117">
        <f>M65</f>
        <v>0</v>
      </c>
      <c r="N64" s="117">
        <f>N65</f>
        <v>0</v>
      </c>
      <c r="O64" s="117">
        <f aca="true" t="shared" si="17" ref="O64:O79">N64+M64</f>
        <v>0</v>
      </c>
    </row>
    <row r="65" spans="1:15" ht="16.5" hidden="1">
      <c r="A65" s="118" t="s">
        <v>603</v>
      </c>
      <c r="B65" s="119" t="s">
        <v>421</v>
      </c>
      <c r="C65" s="119" t="s">
        <v>637</v>
      </c>
      <c r="D65" s="121" t="s">
        <v>723</v>
      </c>
      <c r="E65" s="121" t="s">
        <v>717</v>
      </c>
      <c r="F65" s="121"/>
      <c r="G65" s="117">
        <f>G66</f>
        <v>0</v>
      </c>
      <c r="H65" s="117"/>
      <c r="I65" s="117">
        <f t="shared" si="15"/>
        <v>0</v>
      </c>
      <c r="J65" s="117">
        <f>J66</f>
        <v>0</v>
      </c>
      <c r="K65" s="117"/>
      <c r="L65" s="117">
        <f t="shared" si="16"/>
        <v>0</v>
      </c>
      <c r="M65" s="117">
        <f>M66</f>
        <v>0</v>
      </c>
      <c r="N65" s="117"/>
      <c r="O65" s="117">
        <f t="shared" si="17"/>
        <v>0</v>
      </c>
    </row>
    <row r="66" spans="1:15" ht="33" hidden="1">
      <c r="A66" s="118" t="s">
        <v>718</v>
      </c>
      <c r="B66" s="119" t="s">
        <v>421</v>
      </c>
      <c r="C66" s="119" t="s">
        <v>637</v>
      </c>
      <c r="D66" s="121" t="s">
        <v>723</v>
      </c>
      <c r="E66" s="121" t="s">
        <v>717</v>
      </c>
      <c r="F66" s="121" t="s">
        <v>719</v>
      </c>
      <c r="G66" s="117">
        <f>G67</f>
        <v>0</v>
      </c>
      <c r="H66" s="117"/>
      <c r="I66" s="117">
        <f t="shared" si="15"/>
        <v>0</v>
      </c>
      <c r="J66" s="117">
        <f>J67</f>
        <v>0</v>
      </c>
      <c r="K66" s="117"/>
      <c r="L66" s="117">
        <f t="shared" si="16"/>
        <v>0</v>
      </c>
      <c r="M66" s="117">
        <f>M67</f>
        <v>0</v>
      </c>
      <c r="N66" s="117"/>
      <c r="O66" s="117">
        <f t="shared" si="17"/>
        <v>0</v>
      </c>
    </row>
    <row r="67" spans="1:15" ht="49.5" hidden="1">
      <c r="A67" s="118" t="s">
        <v>720</v>
      </c>
      <c r="B67" s="119" t="s">
        <v>421</v>
      </c>
      <c r="C67" s="119" t="s">
        <v>637</v>
      </c>
      <c r="D67" s="121" t="s">
        <v>723</v>
      </c>
      <c r="E67" s="121" t="s">
        <v>717</v>
      </c>
      <c r="F67" s="121" t="s">
        <v>721</v>
      </c>
      <c r="G67" s="117"/>
      <c r="H67" s="117"/>
      <c r="I67" s="117">
        <f t="shared" si="15"/>
        <v>0</v>
      </c>
      <c r="J67" s="117"/>
      <c r="K67" s="117"/>
      <c r="L67" s="117">
        <f t="shared" si="16"/>
        <v>0</v>
      </c>
      <c r="M67" s="117"/>
      <c r="N67" s="117"/>
      <c r="O67" s="117">
        <f t="shared" si="17"/>
        <v>0</v>
      </c>
    </row>
    <row r="68" spans="1:15" ht="16.5" hidden="1">
      <c r="A68" s="118"/>
      <c r="B68" s="119"/>
      <c r="C68" s="119" t="s">
        <v>637</v>
      </c>
      <c r="D68" s="121"/>
      <c r="E68" s="121"/>
      <c r="F68" s="121"/>
      <c r="G68" s="117"/>
      <c r="H68" s="117">
        <f>H69</f>
        <v>0</v>
      </c>
      <c r="I68" s="117">
        <f t="shared" si="15"/>
        <v>0</v>
      </c>
      <c r="J68" s="117"/>
      <c r="K68" s="117">
        <f>K69</f>
        <v>0</v>
      </c>
      <c r="L68" s="117">
        <f t="shared" si="16"/>
        <v>0</v>
      </c>
      <c r="M68" s="117"/>
      <c r="N68" s="117">
        <f>N69</f>
        <v>0</v>
      </c>
      <c r="O68" s="117">
        <f t="shared" si="17"/>
        <v>0</v>
      </c>
    </row>
    <row r="69" spans="1:15" ht="16.5" hidden="1">
      <c r="A69" s="118"/>
      <c r="B69" s="119"/>
      <c r="C69" s="119" t="s">
        <v>637</v>
      </c>
      <c r="D69" s="121"/>
      <c r="E69" s="121"/>
      <c r="F69" s="121"/>
      <c r="G69" s="117"/>
      <c r="H69" s="117"/>
      <c r="I69" s="117">
        <f t="shared" si="15"/>
        <v>0</v>
      </c>
      <c r="J69" s="117"/>
      <c r="K69" s="117"/>
      <c r="L69" s="117">
        <f t="shared" si="16"/>
        <v>0</v>
      </c>
      <c r="M69" s="117"/>
      <c r="N69" s="117"/>
      <c r="O69" s="117">
        <f t="shared" si="17"/>
        <v>0</v>
      </c>
    </row>
    <row r="70" spans="1:15" ht="16.5" hidden="1">
      <c r="A70" s="118"/>
      <c r="B70" s="119"/>
      <c r="C70" s="119" t="s">
        <v>637</v>
      </c>
      <c r="D70" s="121"/>
      <c r="E70" s="121"/>
      <c r="F70" s="121"/>
      <c r="G70" s="117"/>
      <c r="H70" s="117"/>
      <c r="I70" s="117">
        <f t="shared" si="15"/>
        <v>0</v>
      </c>
      <c r="J70" s="117"/>
      <c r="K70" s="117"/>
      <c r="L70" s="117">
        <f t="shared" si="16"/>
        <v>0</v>
      </c>
      <c r="M70" s="117"/>
      <c r="N70" s="117"/>
      <c r="O70" s="117">
        <f t="shared" si="17"/>
        <v>0</v>
      </c>
    </row>
    <row r="71" spans="1:15" ht="16.5" hidden="1">
      <c r="A71" s="118"/>
      <c r="B71" s="119"/>
      <c r="C71" s="119" t="s">
        <v>637</v>
      </c>
      <c r="D71" s="121"/>
      <c r="E71" s="121"/>
      <c r="F71" s="121"/>
      <c r="G71" s="117"/>
      <c r="H71" s="117"/>
      <c r="I71" s="117">
        <f t="shared" si="15"/>
        <v>0</v>
      </c>
      <c r="J71" s="117"/>
      <c r="K71" s="117"/>
      <c r="L71" s="117">
        <f t="shared" si="16"/>
        <v>0</v>
      </c>
      <c r="M71" s="117"/>
      <c r="N71" s="117"/>
      <c r="O71" s="117">
        <f t="shared" si="17"/>
        <v>0</v>
      </c>
    </row>
    <row r="72" spans="1:15" ht="16.5" hidden="1">
      <c r="A72" s="48"/>
      <c r="B72" s="119"/>
      <c r="C72" s="119" t="s">
        <v>637</v>
      </c>
      <c r="D72" s="121"/>
      <c r="E72" s="116"/>
      <c r="F72" s="121"/>
      <c r="G72" s="117"/>
      <c r="H72" s="117">
        <f>H73</f>
        <v>0</v>
      </c>
      <c r="I72" s="117">
        <f t="shared" si="15"/>
        <v>0</v>
      </c>
      <c r="J72" s="117"/>
      <c r="K72" s="117">
        <f>K73</f>
        <v>0</v>
      </c>
      <c r="L72" s="117">
        <f t="shared" si="16"/>
        <v>0</v>
      </c>
      <c r="M72" s="117"/>
      <c r="N72" s="117">
        <f>N73</f>
        <v>0</v>
      </c>
      <c r="O72" s="117">
        <f t="shared" si="17"/>
        <v>0</v>
      </c>
    </row>
    <row r="73" spans="1:15" ht="16.5" hidden="1">
      <c r="A73" s="118"/>
      <c r="B73" s="119"/>
      <c r="C73" s="119" t="s">
        <v>637</v>
      </c>
      <c r="D73" s="121"/>
      <c r="E73" s="121"/>
      <c r="F73" s="121"/>
      <c r="G73" s="117"/>
      <c r="H73" s="117"/>
      <c r="I73" s="117">
        <f t="shared" si="15"/>
        <v>0</v>
      </c>
      <c r="J73" s="117"/>
      <c r="K73" s="117"/>
      <c r="L73" s="117">
        <f t="shared" si="16"/>
        <v>0</v>
      </c>
      <c r="M73" s="117"/>
      <c r="N73" s="117"/>
      <c r="O73" s="117">
        <f t="shared" si="17"/>
        <v>0</v>
      </c>
    </row>
    <row r="74" spans="1:15" ht="41.25" customHeight="1" hidden="1">
      <c r="A74" s="118"/>
      <c r="B74" s="119"/>
      <c r="C74" s="119" t="s">
        <v>637</v>
      </c>
      <c r="D74" s="121"/>
      <c r="E74" s="121"/>
      <c r="F74" s="121"/>
      <c r="G74" s="117"/>
      <c r="H74" s="117"/>
      <c r="I74" s="117">
        <f t="shared" si="15"/>
        <v>0</v>
      </c>
      <c r="J74" s="117"/>
      <c r="K74" s="117"/>
      <c r="L74" s="117">
        <f t="shared" si="16"/>
        <v>0</v>
      </c>
      <c r="M74" s="117"/>
      <c r="N74" s="117"/>
      <c r="O74" s="117">
        <f t="shared" si="17"/>
        <v>0</v>
      </c>
    </row>
    <row r="75" spans="1:15" ht="16.5" hidden="1">
      <c r="A75" s="118"/>
      <c r="B75" s="119"/>
      <c r="C75" s="119" t="s">
        <v>637</v>
      </c>
      <c r="D75" s="121"/>
      <c r="E75" s="121"/>
      <c r="F75" s="121"/>
      <c r="G75" s="117"/>
      <c r="H75" s="117"/>
      <c r="I75" s="117">
        <f t="shared" si="15"/>
        <v>0</v>
      </c>
      <c r="J75" s="117"/>
      <c r="K75" s="117"/>
      <c r="L75" s="117">
        <f t="shared" si="16"/>
        <v>0</v>
      </c>
      <c r="M75" s="117"/>
      <c r="N75" s="117"/>
      <c r="O75" s="117">
        <f t="shared" si="17"/>
        <v>0</v>
      </c>
    </row>
    <row r="76" spans="1:15" ht="16.5" hidden="1">
      <c r="A76" s="45"/>
      <c r="B76" s="119"/>
      <c r="C76" s="119" t="s">
        <v>637</v>
      </c>
      <c r="D76" s="121"/>
      <c r="E76" s="121"/>
      <c r="F76" s="121"/>
      <c r="G76" s="117"/>
      <c r="H76" s="117">
        <f>H77</f>
        <v>0</v>
      </c>
      <c r="I76" s="117">
        <f t="shared" si="15"/>
        <v>0</v>
      </c>
      <c r="J76" s="117"/>
      <c r="K76" s="117">
        <f>K77</f>
        <v>0</v>
      </c>
      <c r="L76" s="117">
        <f t="shared" si="16"/>
        <v>0</v>
      </c>
      <c r="M76" s="117"/>
      <c r="N76" s="117">
        <f>N77</f>
        <v>0</v>
      </c>
      <c r="O76" s="117">
        <f t="shared" si="17"/>
        <v>0</v>
      </c>
    </row>
    <row r="77" spans="1:15" ht="16.5" hidden="1">
      <c r="A77" s="118"/>
      <c r="B77" s="119"/>
      <c r="C77" s="119" t="s">
        <v>637</v>
      </c>
      <c r="D77" s="121"/>
      <c r="E77" s="121"/>
      <c r="F77" s="121"/>
      <c r="G77" s="117"/>
      <c r="H77" s="117"/>
      <c r="I77" s="117">
        <f t="shared" si="15"/>
        <v>0</v>
      </c>
      <c r="J77" s="117"/>
      <c r="K77" s="117"/>
      <c r="L77" s="117">
        <f t="shared" si="16"/>
        <v>0</v>
      </c>
      <c r="M77" s="117"/>
      <c r="N77" s="117"/>
      <c r="O77" s="117">
        <f t="shared" si="17"/>
        <v>0</v>
      </c>
    </row>
    <row r="78" spans="1:15" ht="16.5" hidden="1">
      <c r="A78" s="118"/>
      <c r="B78" s="119"/>
      <c r="C78" s="119" t="s">
        <v>637</v>
      </c>
      <c r="D78" s="121"/>
      <c r="E78" s="121"/>
      <c r="F78" s="121"/>
      <c r="G78" s="117"/>
      <c r="H78" s="117"/>
      <c r="I78" s="117">
        <f t="shared" si="15"/>
        <v>0</v>
      </c>
      <c r="J78" s="117"/>
      <c r="K78" s="117"/>
      <c r="L78" s="117">
        <f t="shared" si="16"/>
        <v>0</v>
      </c>
      <c r="M78" s="117"/>
      <c r="N78" s="117"/>
      <c r="O78" s="117">
        <f t="shared" si="17"/>
        <v>0</v>
      </c>
    </row>
    <row r="79" spans="1:15" ht="16.5" hidden="1">
      <c r="A79" s="118"/>
      <c r="B79" s="119"/>
      <c r="C79" s="119" t="s">
        <v>637</v>
      </c>
      <c r="D79" s="121"/>
      <c r="E79" s="121"/>
      <c r="F79" s="121"/>
      <c r="G79" s="117"/>
      <c r="H79" s="117"/>
      <c r="I79" s="117">
        <f t="shared" si="15"/>
        <v>0</v>
      </c>
      <c r="J79" s="117"/>
      <c r="K79" s="117"/>
      <c r="L79" s="117">
        <f t="shared" si="16"/>
        <v>0</v>
      </c>
      <c r="M79" s="117"/>
      <c r="N79" s="117"/>
      <c r="O79" s="117">
        <f t="shared" si="17"/>
        <v>0</v>
      </c>
    </row>
    <row r="80" spans="1:15" ht="16.5" hidden="1">
      <c r="A80" s="118"/>
      <c r="B80" s="119"/>
      <c r="C80" s="119" t="s">
        <v>637</v>
      </c>
      <c r="D80" s="121"/>
      <c r="E80" s="121"/>
      <c r="F80" s="121"/>
      <c r="G80" s="117"/>
      <c r="H80" s="117">
        <f>H81</f>
        <v>0</v>
      </c>
      <c r="I80" s="117">
        <f>H80+G80</f>
        <v>0</v>
      </c>
      <c r="J80" s="117"/>
      <c r="K80" s="117">
        <f>K81</f>
        <v>0</v>
      </c>
      <c r="L80" s="117">
        <f>K80+J80</f>
        <v>0</v>
      </c>
      <c r="M80" s="117"/>
      <c r="N80" s="117">
        <f>N81</f>
        <v>0</v>
      </c>
      <c r="O80" s="117">
        <f>N80+M80</f>
        <v>0</v>
      </c>
    </row>
    <row r="81" spans="1:15" ht="16.5" hidden="1">
      <c r="A81" s="118"/>
      <c r="B81" s="119"/>
      <c r="C81" s="119" t="s">
        <v>637</v>
      </c>
      <c r="D81" s="121"/>
      <c r="E81" s="121"/>
      <c r="F81" s="121"/>
      <c r="G81" s="117"/>
      <c r="H81" s="117"/>
      <c r="I81" s="117">
        <f>H81+G81</f>
        <v>0</v>
      </c>
      <c r="J81" s="117"/>
      <c r="K81" s="117"/>
      <c r="L81" s="117">
        <f>K81+J81</f>
        <v>0</v>
      </c>
      <c r="M81" s="117"/>
      <c r="N81" s="117"/>
      <c r="O81" s="117">
        <f>N81+M81</f>
        <v>0</v>
      </c>
    </row>
    <row r="82" spans="1:15" ht="16.5" hidden="1">
      <c r="A82" s="118"/>
      <c r="B82" s="119"/>
      <c r="C82" s="119" t="s">
        <v>637</v>
      </c>
      <c r="D82" s="121"/>
      <c r="E82" s="121"/>
      <c r="F82" s="121"/>
      <c r="G82" s="117"/>
      <c r="H82" s="117"/>
      <c r="I82" s="117">
        <f>H82+G82</f>
        <v>0</v>
      </c>
      <c r="J82" s="117"/>
      <c r="K82" s="117"/>
      <c r="L82" s="117">
        <f>K82+J82</f>
        <v>0</v>
      </c>
      <c r="M82" s="117"/>
      <c r="N82" s="117"/>
      <c r="O82" s="117">
        <f>N82+M82</f>
        <v>0</v>
      </c>
    </row>
    <row r="83" spans="1:15" ht="16.5" hidden="1">
      <c r="A83" s="118"/>
      <c r="B83" s="119"/>
      <c r="C83" s="119" t="s">
        <v>637</v>
      </c>
      <c r="D83" s="121"/>
      <c r="E83" s="121"/>
      <c r="F83" s="121"/>
      <c r="G83" s="117"/>
      <c r="H83" s="117"/>
      <c r="I83" s="117">
        <f>H83+G83</f>
        <v>0</v>
      </c>
      <c r="J83" s="117"/>
      <c r="K83" s="117"/>
      <c r="L83" s="117">
        <f>K83+J83</f>
        <v>0</v>
      </c>
      <c r="M83" s="117"/>
      <c r="N83" s="117"/>
      <c r="O83" s="117">
        <f>N83+M83</f>
        <v>0</v>
      </c>
    </row>
    <row r="84" spans="1:15" ht="16.5" hidden="1">
      <c r="A84" s="120"/>
      <c r="B84" s="119"/>
      <c r="C84" s="119" t="s">
        <v>637</v>
      </c>
      <c r="D84" s="121"/>
      <c r="E84" s="116"/>
      <c r="F84" s="121"/>
      <c r="G84" s="117"/>
      <c r="H84" s="117">
        <f>H85</f>
        <v>0</v>
      </c>
      <c r="I84" s="117">
        <f t="shared" si="15"/>
        <v>0</v>
      </c>
      <c r="J84" s="117"/>
      <c r="K84" s="117">
        <f>K85</f>
        <v>0</v>
      </c>
      <c r="L84" s="117">
        <f aca="true" t="shared" si="18" ref="L84:L137">K84+J84</f>
        <v>0</v>
      </c>
      <c r="M84" s="117"/>
      <c r="N84" s="117">
        <f>N85</f>
        <v>0</v>
      </c>
      <c r="O84" s="117">
        <f aca="true" t="shared" si="19" ref="O84:O137">N84+M84</f>
        <v>0</v>
      </c>
    </row>
    <row r="85" spans="1:15" ht="16.5" hidden="1">
      <c r="A85" s="118"/>
      <c r="B85" s="119"/>
      <c r="C85" s="119" t="s">
        <v>637</v>
      </c>
      <c r="D85" s="121"/>
      <c r="E85" s="121"/>
      <c r="F85" s="121"/>
      <c r="G85" s="117"/>
      <c r="H85" s="117"/>
      <c r="I85" s="117">
        <f t="shared" si="15"/>
        <v>0</v>
      </c>
      <c r="J85" s="117"/>
      <c r="K85" s="117"/>
      <c r="L85" s="117">
        <f t="shared" si="18"/>
        <v>0</v>
      </c>
      <c r="M85" s="117"/>
      <c r="N85" s="117"/>
      <c r="O85" s="117">
        <f t="shared" si="19"/>
        <v>0</v>
      </c>
    </row>
    <row r="86" spans="1:15" ht="16.5" hidden="1">
      <c r="A86" s="118"/>
      <c r="B86" s="119"/>
      <c r="C86" s="119" t="s">
        <v>637</v>
      </c>
      <c r="D86" s="121"/>
      <c r="E86" s="121"/>
      <c r="F86" s="121"/>
      <c r="G86" s="117"/>
      <c r="H86" s="117"/>
      <c r="I86" s="117">
        <f t="shared" si="15"/>
        <v>0</v>
      </c>
      <c r="J86" s="117"/>
      <c r="K86" s="117"/>
      <c r="L86" s="117">
        <f t="shared" si="18"/>
        <v>0</v>
      </c>
      <c r="M86" s="117"/>
      <c r="N86" s="117"/>
      <c r="O86" s="117">
        <f t="shared" si="19"/>
        <v>0</v>
      </c>
    </row>
    <row r="87" spans="1:15" ht="16.5" hidden="1">
      <c r="A87" s="118"/>
      <c r="B87" s="119"/>
      <c r="C87" s="119" t="s">
        <v>637</v>
      </c>
      <c r="D87" s="121"/>
      <c r="E87" s="121"/>
      <c r="F87" s="121"/>
      <c r="G87" s="117"/>
      <c r="H87" s="117"/>
      <c r="I87" s="117">
        <f t="shared" si="15"/>
        <v>0</v>
      </c>
      <c r="J87" s="117"/>
      <c r="K87" s="117"/>
      <c r="L87" s="117">
        <f t="shared" si="18"/>
        <v>0</v>
      </c>
      <c r="M87" s="117"/>
      <c r="N87" s="117"/>
      <c r="O87" s="117">
        <f t="shared" si="19"/>
        <v>0</v>
      </c>
    </row>
    <row r="88" spans="1:15" ht="16.5" hidden="1">
      <c r="A88" s="120"/>
      <c r="B88" s="119"/>
      <c r="C88" s="119" t="s">
        <v>637</v>
      </c>
      <c r="D88" s="121"/>
      <c r="E88" s="116"/>
      <c r="F88" s="121"/>
      <c r="G88" s="117"/>
      <c r="H88" s="117">
        <f>H89</f>
        <v>0</v>
      </c>
      <c r="I88" s="117">
        <f t="shared" si="15"/>
        <v>0</v>
      </c>
      <c r="J88" s="117"/>
      <c r="K88" s="117">
        <f>K89</f>
        <v>0</v>
      </c>
      <c r="L88" s="117">
        <f t="shared" si="18"/>
        <v>0</v>
      </c>
      <c r="M88" s="117"/>
      <c r="N88" s="117">
        <f>N89</f>
        <v>0</v>
      </c>
      <c r="O88" s="117">
        <f t="shared" si="19"/>
        <v>0</v>
      </c>
    </row>
    <row r="89" spans="1:15" ht="16.5" hidden="1">
      <c r="A89" s="118"/>
      <c r="B89" s="119"/>
      <c r="C89" s="119" t="s">
        <v>637</v>
      </c>
      <c r="D89" s="121"/>
      <c r="E89" s="121"/>
      <c r="F89" s="121"/>
      <c r="G89" s="117"/>
      <c r="H89" s="117"/>
      <c r="I89" s="117">
        <f t="shared" si="15"/>
        <v>0</v>
      </c>
      <c r="J89" s="117"/>
      <c r="K89" s="117"/>
      <c r="L89" s="117">
        <f t="shared" si="18"/>
        <v>0</v>
      </c>
      <c r="M89" s="117"/>
      <c r="N89" s="117"/>
      <c r="O89" s="117">
        <f t="shared" si="19"/>
        <v>0</v>
      </c>
    </row>
    <row r="90" spans="1:15" ht="16.5" hidden="1">
      <c r="A90" s="118"/>
      <c r="B90" s="119"/>
      <c r="C90" s="119" t="s">
        <v>637</v>
      </c>
      <c r="D90" s="121"/>
      <c r="E90" s="121"/>
      <c r="F90" s="121"/>
      <c r="G90" s="117"/>
      <c r="H90" s="117"/>
      <c r="I90" s="117">
        <f t="shared" si="15"/>
        <v>0</v>
      </c>
      <c r="J90" s="117"/>
      <c r="K90" s="117"/>
      <c r="L90" s="117">
        <f t="shared" si="18"/>
        <v>0</v>
      </c>
      <c r="M90" s="117"/>
      <c r="N90" s="117"/>
      <c r="O90" s="117">
        <f t="shared" si="19"/>
        <v>0</v>
      </c>
    </row>
    <row r="91" spans="1:15" ht="16.5" hidden="1">
      <c r="A91" s="118"/>
      <c r="B91" s="119"/>
      <c r="C91" s="119" t="s">
        <v>637</v>
      </c>
      <c r="D91" s="121"/>
      <c r="E91" s="121"/>
      <c r="F91" s="121"/>
      <c r="G91" s="117"/>
      <c r="H91" s="117"/>
      <c r="I91" s="117">
        <f t="shared" si="15"/>
        <v>0</v>
      </c>
      <c r="J91" s="117"/>
      <c r="K91" s="117"/>
      <c r="L91" s="117">
        <f t="shared" si="18"/>
        <v>0</v>
      </c>
      <c r="M91" s="117"/>
      <c r="N91" s="117"/>
      <c r="O91" s="117">
        <f t="shared" si="19"/>
        <v>0</v>
      </c>
    </row>
    <row r="92" spans="1:15" ht="16.5" hidden="1">
      <c r="A92" s="120"/>
      <c r="B92" s="119"/>
      <c r="C92" s="119" t="s">
        <v>637</v>
      </c>
      <c r="D92" s="121"/>
      <c r="E92" s="116"/>
      <c r="F92" s="121"/>
      <c r="G92" s="117"/>
      <c r="H92" s="117">
        <f>H93</f>
        <v>0</v>
      </c>
      <c r="I92" s="117">
        <f t="shared" si="15"/>
        <v>0</v>
      </c>
      <c r="J92" s="117"/>
      <c r="K92" s="117">
        <f>K93</f>
        <v>0</v>
      </c>
      <c r="L92" s="117">
        <f t="shared" si="18"/>
        <v>0</v>
      </c>
      <c r="M92" s="117"/>
      <c r="N92" s="117">
        <f>N93</f>
        <v>0</v>
      </c>
      <c r="O92" s="117">
        <f t="shared" si="19"/>
        <v>0</v>
      </c>
    </row>
    <row r="93" spans="1:15" ht="16.5" hidden="1">
      <c r="A93" s="118"/>
      <c r="B93" s="119"/>
      <c r="C93" s="119" t="s">
        <v>637</v>
      </c>
      <c r="D93" s="121"/>
      <c r="E93" s="121"/>
      <c r="F93" s="121"/>
      <c r="G93" s="117"/>
      <c r="H93" s="117"/>
      <c r="I93" s="117">
        <f t="shared" si="15"/>
        <v>0</v>
      </c>
      <c r="J93" s="117"/>
      <c r="K93" s="117"/>
      <c r="L93" s="117">
        <f t="shared" si="18"/>
        <v>0</v>
      </c>
      <c r="M93" s="117"/>
      <c r="N93" s="117"/>
      <c r="O93" s="117">
        <f t="shared" si="19"/>
        <v>0</v>
      </c>
    </row>
    <row r="94" spans="1:15" ht="16.5" hidden="1">
      <c r="A94" s="118"/>
      <c r="B94" s="119"/>
      <c r="C94" s="119" t="s">
        <v>637</v>
      </c>
      <c r="D94" s="121"/>
      <c r="E94" s="121"/>
      <c r="F94" s="121"/>
      <c r="G94" s="117"/>
      <c r="H94" s="117"/>
      <c r="I94" s="117">
        <f t="shared" si="15"/>
        <v>0</v>
      </c>
      <c r="J94" s="117"/>
      <c r="K94" s="117"/>
      <c r="L94" s="117">
        <f t="shared" si="18"/>
        <v>0</v>
      </c>
      <c r="M94" s="117"/>
      <c r="N94" s="117"/>
      <c r="O94" s="117">
        <f t="shared" si="19"/>
        <v>0</v>
      </c>
    </row>
    <row r="95" spans="1:15" ht="16.5" hidden="1">
      <c r="A95" s="118"/>
      <c r="B95" s="119"/>
      <c r="C95" s="119" t="s">
        <v>637</v>
      </c>
      <c r="D95" s="121"/>
      <c r="E95" s="121"/>
      <c r="F95" s="121"/>
      <c r="G95" s="117"/>
      <c r="H95" s="117"/>
      <c r="I95" s="117">
        <f t="shared" si="15"/>
        <v>0</v>
      </c>
      <c r="J95" s="117"/>
      <c r="K95" s="117"/>
      <c r="L95" s="117">
        <f t="shared" si="18"/>
        <v>0</v>
      </c>
      <c r="M95" s="117"/>
      <c r="N95" s="117"/>
      <c r="O95" s="117">
        <f t="shared" si="19"/>
        <v>0</v>
      </c>
    </row>
    <row r="96" spans="1:15" ht="16.5" hidden="1">
      <c r="A96" s="120"/>
      <c r="B96" s="119"/>
      <c r="C96" s="119" t="s">
        <v>637</v>
      </c>
      <c r="D96" s="121"/>
      <c r="E96" s="116"/>
      <c r="F96" s="121"/>
      <c r="G96" s="117"/>
      <c r="H96" s="117">
        <f>H97</f>
        <v>0</v>
      </c>
      <c r="I96" s="117">
        <f t="shared" si="15"/>
        <v>0</v>
      </c>
      <c r="J96" s="117"/>
      <c r="K96" s="117">
        <f>K97</f>
        <v>0</v>
      </c>
      <c r="L96" s="117">
        <f t="shared" si="18"/>
        <v>0</v>
      </c>
      <c r="M96" s="117"/>
      <c r="N96" s="117">
        <f>N97</f>
        <v>0</v>
      </c>
      <c r="O96" s="117">
        <f t="shared" si="19"/>
        <v>0</v>
      </c>
    </row>
    <row r="97" spans="1:15" ht="16.5" hidden="1">
      <c r="A97" s="118"/>
      <c r="B97" s="119"/>
      <c r="C97" s="119" t="s">
        <v>637</v>
      </c>
      <c r="D97" s="121"/>
      <c r="E97" s="121"/>
      <c r="F97" s="121"/>
      <c r="G97" s="117"/>
      <c r="H97" s="117"/>
      <c r="I97" s="117">
        <f t="shared" si="15"/>
        <v>0</v>
      </c>
      <c r="J97" s="117"/>
      <c r="K97" s="117"/>
      <c r="L97" s="117">
        <f t="shared" si="18"/>
        <v>0</v>
      </c>
      <c r="M97" s="117"/>
      <c r="N97" s="117"/>
      <c r="O97" s="117">
        <f t="shared" si="19"/>
        <v>0</v>
      </c>
    </row>
    <row r="98" spans="1:15" ht="16.5" hidden="1">
      <c r="A98" s="118"/>
      <c r="B98" s="119"/>
      <c r="C98" s="119" t="s">
        <v>637</v>
      </c>
      <c r="D98" s="121"/>
      <c r="E98" s="121"/>
      <c r="F98" s="121"/>
      <c r="G98" s="117"/>
      <c r="H98" s="117"/>
      <c r="I98" s="117">
        <f t="shared" si="15"/>
        <v>0</v>
      </c>
      <c r="J98" s="117"/>
      <c r="K98" s="117"/>
      <c r="L98" s="117">
        <f t="shared" si="18"/>
        <v>0</v>
      </c>
      <c r="M98" s="117"/>
      <c r="N98" s="117"/>
      <c r="O98" s="117">
        <f t="shared" si="19"/>
        <v>0</v>
      </c>
    </row>
    <row r="99" spans="1:15" ht="16.5" hidden="1">
      <c r="A99" s="118"/>
      <c r="B99" s="119"/>
      <c r="C99" s="119" t="s">
        <v>637</v>
      </c>
      <c r="D99" s="121"/>
      <c r="E99" s="121"/>
      <c r="F99" s="121"/>
      <c r="G99" s="117"/>
      <c r="H99" s="117"/>
      <c r="I99" s="117">
        <f t="shared" si="15"/>
        <v>0</v>
      </c>
      <c r="J99" s="117"/>
      <c r="K99" s="117"/>
      <c r="L99" s="117">
        <f t="shared" si="18"/>
        <v>0</v>
      </c>
      <c r="M99" s="117"/>
      <c r="N99" s="117"/>
      <c r="O99" s="117">
        <f t="shared" si="19"/>
        <v>0</v>
      </c>
    </row>
    <row r="100" spans="1:15" ht="16.5" hidden="1">
      <c r="A100" s="120"/>
      <c r="B100" s="119"/>
      <c r="C100" s="119" t="s">
        <v>637</v>
      </c>
      <c r="D100" s="121"/>
      <c r="E100" s="116"/>
      <c r="F100" s="121"/>
      <c r="G100" s="117"/>
      <c r="H100" s="117">
        <f>H101</f>
        <v>0</v>
      </c>
      <c r="I100" s="117">
        <f t="shared" si="15"/>
        <v>0</v>
      </c>
      <c r="J100" s="117"/>
      <c r="K100" s="117">
        <f>K101</f>
        <v>0</v>
      </c>
      <c r="L100" s="117">
        <f t="shared" si="18"/>
        <v>0</v>
      </c>
      <c r="M100" s="117"/>
      <c r="N100" s="117">
        <f>N101</f>
        <v>0</v>
      </c>
      <c r="O100" s="117">
        <f t="shared" si="19"/>
        <v>0</v>
      </c>
    </row>
    <row r="101" spans="1:15" ht="16.5" hidden="1">
      <c r="A101" s="118"/>
      <c r="B101" s="119"/>
      <c r="C101" s="119" t="s">
        <v>637</v>
      </c>
      <c r="D101" s="121"/>
      <c r="E101" s="121"/>
      <c r="F101" s="121"/>
      <c r="G101" s="117"/>
      <c r="H101" s="117"/>
      <c r="I101" s="117">
        <f t="shared" si="15"/>
        <v>0</v>
      </c>
      <c r="J101" s="117"/>
      <c r="K101" s="117"/>
      <c r="L101" s="117">
        <f t="shared" si="18"/>
        <v>0</v>
      </c>
      <c r="M101" s="117"/>
      <c r="N101" s="117"/>
      <c r="O101" s="117">
        <f t="shared" si="19"/>
        <v>0</v>
      </c>
    </row>
    <row r="102" spans="1:15" ht="16.5" hidden="1">
      <c r="A102" s="118"/>
      <c r="B102" s="119"/>
      <c r="C102" s="119" t="s">
        <v>637</v>
      </c>
      <c r="D102" s="121"/>
      <c r="E102" s="121"/>
      <c r="F102" s="121"/>
      <c r="G102" s="117"/>
      <c r="H102" s="117"/>
      <c r="I102" s="117">
        <f t="shared" si="15"/>
        <v>0</v>
      </c>
      <c r="J102" s="117"/>
      <c r="K102" s="117"/>
      <c r="L102" s="117">
        <f t="shared" si="18"/>
        <v>0</v>
      </c>
      <c r="M102" s="117"/>
      <c r="N102" s="117"/>
      <c r="O102" s="117">
        <f t="shared" si="19"/>
        <v>0</v>
      </c>
    </row>
    <row r="103" spans="1:15" ht="16.5" hidden="1">
      <c r="A103" s="118"/>
      <c r="B103" s="119"/>
      <c r="C103" s="119" t="s">
        <v>637</v>
      </c>
      <c r="D103" s="121"/>
      <c r="E103" s="121"/>
      <c r="F103" s="121"/>
      <c r="G103" s="117"/>
      <c r="H103" s="117"/>
      <c r="I103" s="117">
        <f t="shared" si="15"/>
        <v>0</v>
      </c>
      <c r="J103" s="117"/>
      <c r="K103" s="117"/>
      <c r="L103" s="117">
        <f t="shared" si="18"/>
        <v>0</v>
      </c>
      <c r="M103" s="117"/>
      <c r="N103" s="117"/>
      <c r="O103" s="117">
        <f t="shared" si="19"/>
        <v>0</v>
      </c>
    </row>
    <row r="104" spans="1:15" ht="16.5" hidden="1">
      <c r="A104" s="120"/>
      <c r="B104" s="119"/>
      <c r="C104" s="119" t="s">
        <v>637</v>
      </c>
      <c r="D104" s="121"/>
      <c r="E104" s="116"/>
      <c r="F104" s="121"/>
      <c r="G104" s="117"/>
      <c r="H104" s="117">
        <f>H105</f>
        <v>0</v>
      </c>
      <c r="I104" s="117">
        <f t="shared" si="15"/>
        <v>0</v>
      </c>
      <c r="J104" s="117"/>
      <c r="K104" s="117">
        <f>K105</f>
        <v>0</v>
      </c>
      <c r="L104" s="117">
        <f t="shared" si="18"/>
        <v>0</v>
      </c>
      <c r="M104" s="117"/>
      <c r="N104" s="117">
        <f>N105</f>
        <v>0</v>
      </c>
      <c r="O104" s="117">
        <f t="shared" si="19"/>
        <v>0</v>
      </c>
    </row>
    <row r="105" spans="1:15" ht="16.5" hidden="1">
      <c r="A105" s="118"/>
      <c r="B105" s="119"/>
      <c r="C105" s="119" t="s">
        <v>637</v>
      </c>
      <c r="D105" s="121"/>
      <c r="E105" s="121"/>
      <c r="F105" s="121"/>
      <c r="G105" s="117"/>
      <c r="H105" s="117"/>
      <c r="I105" s="117">
        <f t="shared" si="15"/>
        <v>0</v>
      </c>
      <c r="J105" s="117"/>
      <c r="K105" s="117"/>
      <c r="L105" s="117">
        <f t="shared" si="18"/>
        <v>0</v>
      </c>
      <c r="M105" s="117"/>
      <c r="N105" s="117"/>
      <c r="O105" s="117">
        <f t="shared" si="19"/>
        <v>0</v>
      </c>
    </row>
    <row r="106" spans="1:15" ht="16.5" hidden="1">
      <c r="A106" s="118"/>
      <c r="B106" s="119"/>
      <c r="C106" s="119" t="s">
        <v>637</v>
      </c>
      <c r="D106" s="121"/>
      <c r="E106" s="121"/>
      <c r="F106" s="121"/>
      <c r="G106" s="117"/>
      <c r="H106" s="117"/>
      <c r="I106" s="117">
        <f t="shared" si="15"/>
        <v>0</v>
      </c>
      <c r="J106" s="117"/>
      <c r="K106" s="117"/>
      <c r="L106" s="117">
        <f t="shared" si="18"/>
        <v>0</v>
      </c>
      <c r="M106" s="117"/>
      <c r="N106" s="117"/>
      <c r="O106" s="117">
        <f t="shared" si="19"/>
        <v>0</v>
      </c>
    </row>
    <row r="107" spans="1:15" ht="16.5" hidden="1">
      <c r="A107" s="118"/>
      <c r="B107" s="119"/>
      <c r="C107" s="119" t="s">
        <v>637</v>
      </c>
      <c r="D107" s="121"/>
      <c r="E107" s="121"/>
      <c r="F107" s="121"/>
      <c r="G107" s="117"/>
      <c r="H107" s="117"/>
      <c r="I107" s="117">
        <f t="shared" si="15"/>
        <v>0</v>
      </c>
      <c r="J107" s="117"/>
      <c r="K107" s="117"/>
      <c r="L107" s="117">
        <f t="shared" si="18"/>
        <v>0</v>
      </c>
      <c r="M107" s="117"/>
      <c r="N107" s="117"/>
      <c r="O107" s="117">
        <f t="shared" si="19"/>
        <v>0</v>
      </c>
    </row>
    <row r="108" spans="1:15" ht="16.5" hidden="1">
      <c r="A108" s="120" t="s">
        <v>724</v>
      </c>
      <c r="B108" s="119" t="s">
        <v>725</v>
      </c>
      <c r="C108" s="119" t="s">
        <v>637</v>
      </c>
      <c r="D108" s="121"/>
      <c r="E108" s="116"/>
      <c r="F108" s="116"/>
      <c r="G108" s="117">
        <f aca="true" t="shared" si="20" ref="G108:K112">G109</f>
        <v>0</v>
      </c>
      <c r="H108" s="117">
        <f t="shared" si="20"/>
        <v>0</v>
      </c>
      <c r="I108" s="117">
        <f t="shared" si="15"/>
        <v>0</v>
      </c>
      <c r="J108" s="117">
        <f t="shared" si="20"/>
        <v>0</v>
      </c>
      <c r="K108" s="117">
        <f t="shared" si="20"/>
        <v>0</v>
      </c>
      <c r="L108" s="117">
        <f t="shared" si="18"/>
        <v>0</v>
      </c>
      <c r="M108" s="117">
        <f aca="true" t="shared" si="21" ref="M108:N112">M109</f>
        <v>0</v>
      </c>
      <c r="N108" s="117">
        <f t="shared" si="21"/>
        <v>0</v>
      </c>
      <c r="O108" s="117">
        <f t="shared" si="19"/>
        <v>0</v>
      </c>
    </row>
    <row r="109" spans="1:15" ht="33" hidden="1">
      <c r="A109" s="120" t="s">
        <v>622</v>
      </c>
      <c r="B109" s="119" t="s">
        <v>725</v>
      </c>
      <c r="C109" s="119" t="s">
        <v>637</v>
      </c>
      <c r="D109" s="121"/>
      <c r="E109" s="116"/>
      <c r="F109" s="116"/>
      <c r="G109" s="117">
        <f t="shared" si="20"/>
        <v>0</v>
      </c>
      <c r="H109" s="117">
        <f t="shared" si="20"/>
        <v>0</v>
      </c>
      <c r="I109" s="117">
        <f t="shared" si="15"/>
        <v>0</v>
      </c>
      <c r="J109" s="117">
        <f t="shared" si="20"/>
        <v>0</v>
      </c>
      <c r="K109" s="117">
        <f t="shared" si="20"/>
        <v>0</v>
      </c>
      <c r="L109" s="117">
        <f t="shared" si="18"/>
        <v>0</v>
      </c>
      <c r="M109" s="117">
        <f t="shared" si="21"/>
        <v>0</v>
      </c>
      <c r="N109" s="117">
        <f t="shared" si="21"/>
        <v>0</v>
      </c>
      <c r="O109" s="117">
        <f t="shared" si="19"/>
        <v>0</v>
      </c>
    </row>
    <row r="110" spans="1:15" ht="33" hidden="1">
      <c r="A110" s="120" t="s">
        <v>480</v>
      </c>
      <c r="B110" s="121" t="s">
        <v>725</v>
      </c>
      <c r="C110" s="119" t="s">
        <v>637</v>
      </c>
      <c r="D110" s="121" t="s">
        <v>481</v>
      </c>
      <c r="E110" s="121"/>
      <c r="F110" s="121"/>
      <c r="G110" s="117">
        <f t="shared" si="20"/>
        <v>0</v>
      </c>
      <c r="H110" s="117">
        <f t="shared" si="20"/>
        <v>0</v>
      </c>
      <c r="I110" s="117">
        <f t="shared" si="15"/>
        <v>0</v>
      </c>
      <c r="J110" s="117">
        <f t="shared" si="20"/>
        <v>0</v>
      </c>
      <c r="K110" s="117">
        <f t="shared" si="20"/>
        <v>0</v>
      </c>
      <c r="L110" s="117">
        <f t="shared" si="18"/>
        <v>0</v>
      </c>
      <c r="M110" s="117">
        <f t="shared" si="21"/>
        <v>0</v>
      </c>
      <c r="N110" s="117">
        <f t="shared" si="21"/>
        <v>0</v>
      </c>
      <c r="O110" s="117">
        <f t="shared" si="19"/>
        <v>0</v>
      </c>
    </row>
    <row r="111" spans="1:15" ht="33" hidden="1">
      <c r="A111" s="120" t="s">
        <v>613</v>
      </c>
      <c r="B111" s="121" t="s">
        <v>725</v>
      </c>
      <c r="C111" s="119" t="s">
        <v>637</v>
      </c>
      <c r="D111" s="121" t="s">
        <v>481</v>
      </c>
      <c r="E111" s="121" t="s">
        <v>726</v>
      </c>
      <c r="F111" s="121"/>
      <c r="G111" s="117">
        <f t="shared" si="20"/>
        <v>0</v>
      </c>
      <c r="H111" s="117">
        <f t="shared" si="20"/>
        <v>0</v>
      </c>
      <c r="I111" s="117">
        <f t="shared" si="15"/>
        <v>0</v>
      </c>
      <c r="J111" s="117">
        <f t="shared" si="20"/>
        <v>0</v>
      </c>
      <c r="K111" s="117">
        <f t="shared" si="20"/>
        <v>0</v>
      </c>
      <c r="L111" s="117">
        <f t="shared" si="18"/>
        <v>0</v>
      </c>
      <c r="M111" s="117">
        <f t="shared" si="21"/>
        <v>0</v>
      </c>
      <c r="N111" s="117">
        <f t="shared" si="21"/>
        <v>0</v>
      </c>
      <c r="O111" s="117">
        <f t="shared" si="19"/>
        <v>0</v>
      </c>
    </row>
    <row r="112" spans="1:15" ht="16.5" hidden="1">
      <c r="A112" s="118" t="s">
        <v>632</v>
      </c>
      <c r="B112" s="121" t="s">
        <v>725</v>
      </c>
      <c r="C112" s="119" t="s">
        <v>637</v>
      </c>
      <c r="D112" s="121" t="s">
        <v>481</v>
      </c>
      <c r="E112" s="121" t="s">
        <v>726</v>
      </c>
      <c r="F112" s="121" t="s">
        <v>633</v>
      </c>
      <c r="G112" s="117">
        <f t="shared" si="20"/>
        <v>0</v>
      </c>
      <c r="H112" s="117">
        <f t="shared" si="20"/>
        <v>0</v>
      </c>
      <c r="I112" s="117">
        <f t="shared" si="15"/>
        <v>0</v>
      </c>
      <c r="J112" s="117">
        <f t="shared" si="20"/>
        <v>0</v>
      </c>
      <c r="K112" s="117">
        <f t="shared" si="20"/>
        <v>0</v>
      </c>
      <c r="L112" s="117">
        <f t="shared" si="18"/>
        <v>0</v>
      </c>
      <c r="M112" s="117">
        <f t="shared" si="21"/>
        <v>0</v>
      </c>
      <c r="N112" s="117">
        <f t="shared" si="21"/>
        <v>0</v>
      </c>
      <c r="O112" s="117">
        <f t="shared" si="19"/>
        <v>0</v>
      </c>
    </row>
    <row r="113" spans="1:15" ht="16.5" hidden="1">
      <c r="A113" s="118" t="s">
        <v>634</v>
      </c>
      <c r="B113" s="121" t="s">
        <v>725</v>
      </c>
      <c r="C113" s="119" t="s">
        <v>637</v>
      </c>
      <c r="D113" s="121" t="s">
        <v>481</v>
      </c>
      <c r="E113" s="121" t="s">
        <v>726</v>
      </c>
      <c r="F113" s="121" t="s">
        <v>635</v>
      </c>
      <c r="G113" s="117"/>
      <c r="H113" s="117"/>
      <c r="I113" s="117">
        <f t="shared" si="15"/>
        <v>0</v>
      </c>
      <c r="J113" s="117"/>
      <c r="K113" s="117"/>
      <c r="L113" s="117">
        <f t="shared" si="18"/>
        <v>0</v>
      </c>
      <c r="M113" s="117"/>
      <c r="N113" s="117"/>
      <c r="O113" s="117">
        <f t="shared" si="19"/>
        <v>0</v>
      </c>
    </row>
    <row r="114" spans="1:15" ht="165" hidden="1">
      <c r="A114" s="118" t="s">
        <v>727</v>
      </c>
      <c r="B114" s="121" t="s">
        <v>421</v>
      </c>
      <c r="C114" s="119" t="s">
        <v>637</v>
      </c>
      <c r="D114" s="121" t="s">
        <v>576</v>
      </c>
      <c r="E114" s="121"/>
      <c r="F114" s="117"/>
      <c r="G114" s="117">
        <f>G115</f>
        <v>0</v>
      </c>
      <c r="H114" s="117"/>
      <c r="I114" s="117">
        <f t="shared" si="15"/>
        <v>0</v>
      </c>
      <c r="J114" s="117">
        <f>J115</f>
        <v>0</v>
      </c>
      <c r="K114" s="117"/>
      <c r="L114" s="117">
        <f t="shared" si="18"/>
        <v>0</v>
      </c>
      <c r="M114" s="117">
        <f>M115</f>
        <v>0</v>
      </c>
      <c r="N114" s="117"/>
      <c r="O114" s="117">
        <f t="shared" si="19"/>
        <v>0</v>
      </c>
    </row>
    <row r="115" spans="1:15" ht="16.5" hidden="1">
      <c r="A115" s="118" t="s">
        <v>603</v>
      </c>
      <c r="B115" s="121" t="s">
        <v>421</v>
      </c>
      <c r="C115" s="119" t="s">
        <v>637</v>
      </c>
      <c r="D115" s="121" t="s">
        <v>576</v>
      </c>
      <c r="E115" s="121" t="s">
        <v>717</v>
      </c>
      <c r="F115" s="117"/>
      <c r="G115" s="117">
        <f>G116</f>
        <v>0</v>
      </c>
      <c r="H115" s="117"/>
      <c r="I115" s="117">
        <f t="shared" si="15"/>
        <v>0</v>
      </c>
      <c r="J115" s="117">
        <f>J116</f>
        <v>0</v>
      </c>
      <c r="K115" s="117"/>
      <c r="L115" s="117">
        <f t="shared" si="18"/>
        <v>0</v>
      </c>
      <c r="M115" s="117">
        <f>M116</f>
        <v>0</v>
      </c>
      <c r="N115" s="117"/>
      <c r="O115" s="117">
        <f t="shared" si="19"/>
        <v>0</v>
      </c>
    </row>
    <row r="116" spans="1:15" ht="33" hidden="1">
      <c r="A116" s="118" t="s">
        <v>718</v>
      </c>
      <c r="B116" s="121" t="s">
        <v>421</v>
      </c>
      <c r="C116" s="119" t="s">
        <v>637</v>
      </c>
      <c r="D116" s="121" t="s">
        <v>576</v>
      </c>
      <c r="E116" s="121" t="s">
        <v>717</v>
      </c>
      <c r="F116" s="122">
        <v>240</v>
      </c>
      <c r="G116" s="117">
        <f>G117</f>
        <v>0</v>
      </c>
      <c r="H116" s="117"/>
      <c r="I116" s="117">
        <f t="shared" si="15"/>
        <v>0</v>
      </c>
      <c r="J116" s="117">
        <f>J117</f>
        <v>0</v>
      </c>
      <c r="K116" s="117"/>
      <c r="L116" s="117">
        <f t="shared" si="18"/>
        <v>0</v>
      </c>
      <c r="M116" s="117">
        <f>M117</f>
        <v>0</v>
      </c>
      <c r="N116" s="117"/>
      <c r="O116" s="117">
        <f t="shared" si="19"/>
        <v>0</v>
      </c>
    </row>
    <row r="117" spans="1:15" ht="49.5" hidden="1">
      <c r="A117" s="118" t="s">
        <v>720</v>
      </c>
      <c r="B117" s="121" t="s">
        <v>421</v>
      </c>
      <c r="C117" s="119" t="s">
        <v>637</v>
      </c>
      <c r="D117" s="121" t="s">
        <v>576</v>
      </c>
      <c r="E117" s="121" t="s">
        <v>717</v>
      </c>
      <c r="F117" s="122">
        <v>242</v>
      </c>
      <c r="G117" s="117"/>
      <c r="H117" s="117"/>
      <c r="I117" s="117">
        <f t="shared" si="15"/>
        <v>0</v>
      </c>
      <c r="J117" s="117"/>
      <c r="K117" s="117"/>
      <c r="L117" s="117">
        <f t="shared" si="18"/>
        <v>0</v>
      </c>
      <c r="M117" s="117"/>
      <c r="N117" s="117"/>
      <c r="O117" s="117">
        <f t="shared" si="19"/>
        <v>0</v>
      </c>
    </row>
    <row r="118" spans="1:15" ht="33" hidden="1">
      <c r="A118" s="118" t="s">
        <v>728</v>
      </c>
      <c r="B118" s="121" t="s">
        <v>421</v>
      </c>
      <c r="C118" s="119" t="s">
        <v>637</v>
      </c>
      <c r="D118" s="121" t="s">
        <v>729</v>
      </c>
      <c r="E118" s="121"/>
      <c r="F118" s="117"/>
      <c r="G118" s="117">
        <f>G119</f>
        <v>0</v>
      </c>
      <c r="H118" s="117"/>
      <c r="I118" s="117">
        <f t="shared" si="15"/>
        <v>0</v>
      </c>
      <c r="J118" s="117">
        <f>J119</f>
        <v>0</v>
      </c>
      <c r="K118" s="117"/>
      <c r="L118" s="117">
        <f t="shared" si="18"/>
        <v>0</v>
      </c>
      <c r="M118" s="117">
        <f>M119</f>
        <v>0</v>
      </c>
      <c r="N118" s="117"/>
      <c r="O118" s="117">
        <f t="shared" si="19"/>
        <v>0</v>
      </c>
    </row>
    <row r="119" spans="1:15" ht="16.5" hidden="1">
      <c r="A119" s="118" t="s">
        <v>603</v>
      </c>
      <c r="B119" s="121" t="s">
        <v>421</v>
      </c>
      <c r="C119" s="119" t="s">
        <v>637</v>
      </c>
      <c r="D119" s="121" t="s">
        <v>729</v>
      </c>
      <c r="E119" s="121" t="s">
        <v>717</v>
      </c>
      <c r="F119" s="117"/>
      <c r="G119" s="117">
        <f>G120</f>
        <v>0</v>
      </c>
      <c r="H119" s="117"/>
      <c r="I119" s="117">
        <f t="shared" si="15"/>
        <v>0</v>
      </c>
      <c r="J119" s="117">
        <f>J120</f>
        <v>0</v>
      </c>
      <c r="K119" s="117"/>
      <c r="L119" s="117">
        <f t="shared" si="18"/>
        <v>0</v>
      </c>
      <c r="M119" s="117">
        <f>M120</f>
        <v>0</v>
      </c>
      <c r="N119" s="117"/>
      <c r="O119" s="117">
        <f t="shared" si="19"/>
        <v>0</v>
      </c>
    </row>
    <row r="120" spans="1:15" ht="33" hidden="1">
      <c r="A120" s="118" t="s">
        <v>718</v>
      </c>
      <c r="B120" s="121" t="s">
        <v>421</v>
      </c>
      <c r="C120" s="119" t="s">
        <v>637</v>
      </c>
      <c r="D120" s="121" t="s">
        <v>729</v>
      </c>
      <c r="E120" s="121" t="s">
        <v>717</v>
      </c>
      <c r="F120" s="122">
        <v>240</v>
      </c>
      <c r="G120" s="117">
        <f>G121</f>
        <v>0</v>
      </c>
      <c r="H120" s="117"/>
      <c r="I120" s="117">
        <f t="shared" si="15"/>
        <v>0</v>
      </c>
      <c r="J120" s="117">
        <f>J121</f>
        <v>0</v>
      </c>
      <c r="K120" s="117"/>
      <c r="L120" s="117">
        <f t="shared" si="18"/>
        <v>0</v>
      </c>
      <c r="M120" s="117">
        <f>M121</f>
        <v>0</v>
      </c>
      <c r="N120" s="117"/>
      <c r="O120" s="117">
        <f t="shared" si="19"/>
        <v>0</v>
      </c>
    </row>
    <row r="121" spans="1:15" ht="49.5" hidden="1">
      <c r="A121" s="118" t="s">
        <v>720</v>
      </c>
      <c r="B121" s="121" t="s">
        <v>421</v>
      </c>
      <c r="C121" s="119" t="s">
        <v>637</v>
      </c>
      <c r="D121" s="121" t="s">
        <v>729</v>
      </c>
      <c r="E121" s="121" t="s">
        <v>717</v>
      </c>
      <c r="F121" s="122">
        <v>242</v>
      </c>
      <c r="G121" s="117"/>
      <c r="H121" s="117"/>
      <c r="I121" s="117">
        <f t="shared" si="15"/>
        <v>0</v>
      </c>
      <c r="J121" s="117"/>
      <c r="K121" s="117"/>
      <c r="L121" s="117">
        <f t="shared" si="18"/>
        <v>0</v>
      </c>
      <c r="M121" s="117"/>
      <c r="N121" s="117"/>
      <c r="O121" s="117">
        <f t="shared" si="19"/>
        <v>0</v>
      </c>
    </row>
    <row r="122" spans="1:15" ht="33" hidden="1">
      <c r="A122" s="118" t="s">
        <v>730</v>
      </c>
      <c r="B122" s="121" t="s">
        <v>421</v>
      </c>
      <c r="C122" s="119" t="s">
        <v>637</v>
      </c>
      <c r="D122" s="121" t="s">
        <v>731</v>
      </c>
      <c r="E122" s="121"/>
      <c r="F122" s="117"/>
      <c r="G122" s="117">
        <f>G123</f>
        <v>0</v>
      </c>
      <c r="H122" s="117"/>
      <c r="I122" s="117">
        <f t="shared" si="15"/>
        <v>0</v>
      </c>
      <c r="J122" s="117">
        <f>J123</f>
        <v>0</v>
      </c>
      <c r="K122" s="117"/>
      <c r="L122" s="117">
        <f t="shared" si="18"/>
        <v>0</v>
      </c>
      <c r="M122" s="117">
        <f>M123</f>
        <v>0</v>
      </c>
      <c r="N122" s="117"/>
      <c r="O122" s="117">
        <f t="shared" si="19"/>
        <v>0</v>
      </c>
    </row>
    <row r="123" spans="1:15" ht="16.5" hidden="1">
      <c r="A123" s="118" t="s">
        <v>603</v>
      </c>
      <c r="B123" s="121" t="s">
        <v>421</v>
      </c>
      <c r="C123" s="119" t="s">
        <v>637</v>
      </c>
      <c r="D123" s="121" t="s">
        <v>731</v>
      </c>
      <c r="E123" s="121" t="s">
        <v>717</v>
      </c>
      <c r="F123" s="117"/>
      <c r="G123" s="117">
        <f>G124</f>
        <v>0</v>
      </c>
      <c r="H123" s="117"/>
      <c r="I123" s="117">
        <f t="shared" si="15"/>
        <v>0</v>
      </c>
      <c r="J123" s="117">
        <f>J124</f>
        <v>0</v>
      </c>
      <c r="K123" s="117"/>
      <c r="L123" s="117">
        <f t="shared" si="18"/>
        <v>0</v>
      </c>
      <c r="M123" s="117">
        <f>M124</f>
        <v>0</v>
      </c>
      <c r="N123" s="117"/>
      <c r="O123" s="117">
        <f t="shared" si="19"/>
        <v>0</v>
      </c>
    </row>
    <row r="124" spans="1:15" ht="33" hidden="1">
      <c r="A124" s="118" t="s">
        <v>718</v>
      </c>
      <c r="B124" s="121" t="s">
        <v>421</v>
      </c>
      <c r="C124" s="119" t="s">
        <v>637</v>
      </c>
      <c r="D124" s="121" t="s">
        <v>731</v>
      </c>
      <c r="E124" s="121" t="s">
        <v>717</v>
      </c>
      <c r="F124" s="122">
        <v>240</v>
      </c>
      <c r="G124" s="117">
        <f>G125</f>
        <v>0</v>
      </c>
      <c r="H124" s="117"/>
      <c r="I124" s="117">
        <f t="shared" si="15"/>
        <v>0</v>
      </c>
      <c r="J124" s="117">
        <f>J125</f>
        <v>0</v>
      </c>
      <c r="K124" s="117"/>
      <c r="L124" s="117">
        <f t="shared" si="18"/>
        <v>0</v>
      </c>
      <c r="M124" s="117">
        <f>M125</f>
        <v>0</v>
      </c>
      <c r="N124" s="117"/>
      <c r="O124" s="117">
        <f t="shared" si="19"/>
        <v>0</v>
      </c>
    </row>
    <row r="125" spans="1:15" ht="49.5" hidden="1">
      <c r="A125" s="118" t="s">
        <v>720</v>
      </c>
      <c r="B125" s="121" t="s">
        <v>421</v>
      </c>
      <c r="C125" s="119" t="s">
        <v>637</v>
      </c>
      <c r="D125" s="121" t="s">
        <v>731</v>
      </c>
      <c r="E125" s="121" t="s">
        <v>717</v>
      </c>
      <c r="F125" s="122">
        <v>242</v>
      </c>
      <c r="G125" s="117"/>
      <c r="H125" s="117"/>
      <c r="I125" s="117">
        <f t="shared" si="15"/>
        <v>0</v>
      </c>
      <c r="J125" s="117"/>
      <c r="K125" s="117"/>
      <c r="L125" s="117">
        <f t="shared" si="18"/>
        <v>0</v>
      </c>
      <c r="M125" s="117"/>
      <c r="N125" s="117"/>
      <c r="O125" s="117">
        <f t="shared" si="19"/>
        <v>0</v>
      </c>
    </row>
    <row r="126" spans="1:15" ht="33" hidden="1">
      <c r="A126" s="118" t="s">
        <v>732</v>
      </c>
      <c r="B126" s="121" t="s">
        <v>421</v>
      </c>
      <c r="C126" s="119" t="s">
        <v>637</v>
      </c>
      <c r="D126" s="121" t="s">
        <v>733</v>
      </c>
      <c r="E126" s="121"/>
      <c r="F126" s="117"/>
      <c r="G126" s="117">
        <f>G127</f>
        <v>0</v>
      </c>
      <c r="H126" s="117"/>
      <c r="I126" s="117">
        <f t="shared" si="15"/>
        <v>0</v>
      </c>
      <c r="J126" s="117">
        <f>J127</f>
        <v>0</v>
      </c>
      <c r="K126" s="117"/>
      <c r="L126" s="117">
        <f t="shared" si="18"/>
        <v>0</v>
      </c>
      <c r="M126" s="117">
        <f>M127</f>
        <v>0</v>
      </c>
      <c r="N126" s="117"/>
      <c r="O126" s="117">
        <f t="shared" si="19"/>
        <v>0</v>
      </c>
    </row>
    <row r="127" spans="1:15" ht="16.5" hidden="1">
      <c r="A127" s="118" t="s">
        <v>603</v>
      </c>
      <c r="B127" s="121" t="s">
        <v>421</v>
      </c>
      <c r="C127" s="119" t="s">
        <v>637</v>
      </c>
      <c r="D127" s="121" t="s">
        <v>733</v>
      </c>
      <c r="E127" s="121" t="s">
        <v>717</v>
      </c>
      <c r="F127" s="117"/>
      <c r="G127" s="117">
        <f>G128</f>
        <v>0</v>
      </c>
      <c r="H127" s="117"/>
      <c r="I127" s="117">
        <f t="shared" si="15"/>
        <v>0</v>
      </c>
      <c r="J127" s="117">
        <f>J128</f>
        <v>0</v>
      </c>
      <c r="K127" s="117"/>
      <c r="L127" s="117">
        <f t="shared" si="18"/>
        <v>0</v>
      </c>
      <c r="M127" s="117">
        <f>M128</f>
        <v>0</v>
      </c>
      <c r="N127" s="117"/>
      <c r="O127" s="117">
        <f t="shared" si="19"/>
        <v>0</v>
      </c>
    </row>
    <row r="128" spans="1:15" ht="33" hidden="1">
      <c r="A128" s="118" t="s">
        <v>718</v>
      </c>
      <c r="B128" s="121" t="s">
        <v>421</v>
      </c>
      <c r="C128" s="119" t="s">
        <v>637</v>
      </c>
      <c r="D128" s="121" t="s">
        <v>733</v>
      </c>
      <c r="E128" s="121" t="s">
        <v>717</v>
      </c>
      <c r="F128" s="122">
        <v>240</v>
      </c>
      <c r="G128" s="117">
        <f>G129</f>
        <v>0</v>
      </c>
      <c r="H128" s="117"/>
      <c r="I128" s="117">
        <f aca="true" t="shared" si="22" ref="I128:I137">H128+G128</f>
        <v>0</v>
      </c>
      <c r="J128" s="117">
        <f>J129</f>
        <v>0</v>
      </c>
      <c r="K128" s="117"/>
      <c r="L128" s="117">
        <f t="shared" si="18"/>
        <v>0</v>
      </c>
      <c r="M128" s="117">
        <f>M129</f>
        <v>0</v>
      </c>
      <c r="N128" s="117"/>
      <c r="O128" s="117">
        <f t="shared" si="19"/>
        <v>0</v>
      </c>
    </row>
    <row r="129" spans="1:15" ht="49.5" hidden="1">
      <c r="A129" s="118" t="s">
        <v>720</v>
      </c>
      <c r="B129" s="121" t="s">
        <v>421</v>
      </c>
      <c r="C129" s="119" t="s">
        <v>637</v>
      </c>
      <c r="D129" s="121" t="s">
        <v>733</v>
      </c>
      <c r="E129" s="121" t="s">
        <v>717</v>
      </c>
      <c r="F129" s="122">
        <v>242</v>
      </c>
      <c r="G129" s="117"/>
      <c r="H129" s="117"/>
      <c r="I129" s="117">
        <f t="shared" si="22"/>
        <v>0</v>
      </c>
      <c r="J129" s="117"/>
      <c r="K129" s="117"/>
      <c r="L129" s="117">
        <f t="shared" si="18"/>
        <v>0</v>
      </c>
      <c r="M129" s="117"/>
      <c r="N129" s="117"/>
      <c r="O129" s="117">
        <f t="shared" si="19"/>
        <v>0</v>
      </c>
    </row>
    <row r="130" spans="1:15" ht="33" hidden="1">
      <c r="A130" s="118" t="s">
        <v>734</v>
      </c>
      <c r="B130" s="121" t="s">
        <v>421</v>
      </c>
      <c r="C130" s="119" t="s">
        <v>637</v>
      </c>
      <c r="D130" s="121" t="s">
        <v>735</v>
      </c>
      <c r="E130" s="121"/>
      <c r="F130" s="117"/>
      <c r="G130" s="117">
        <f>G131</f>
        <v>0</v>
      </c>
      <c r="H130" s="117"/>
      <c r="I130" s="117">
        <f t="shared" si="22"/>
        <v>0</v>
      </c>
      <c r="J130" s="117">
        <f>J131</f>
        <v>0</v>
      </c>
      <c r="K130" s="117"/>
      <c r="L130" s="117">
        <f t="shared" si="18"/>
        <v>0</v>
      </c>
      <c r="M130" s="117">
        <f>M131</f>
        <v>0</v>
      </c>
      <c r="N130" s="117"/>
      <c r="O130" s="117">
        <f t="shared" si="19"/>
        <v>0</v>
      </c>
    </row>
    <row r="131" spans="1:15" ht="16.5" hidden="1">
      <c r="A131" s="118" t="s">
        <v>603</v>
      </c>
      <c r="B131" s="121" t="s">
        <v>421</v>
      </c>
      <c r="C131" s="119" t="s">
        <v>637</v>
      </c>
      <c r="D131" s="121" t="s">
        <v>735</v>
      </c>
      <c r="E131" s="121" t="s">
        <v>717</v>
      </c>
      <c r="F131" s="117"/>
      <c r="G131" s="117">
        <f>G132</f>
        <v>0</v>
      </c>
      <c r="H131" s="117"/>
      <c r="I131" s="117">
        <f t="shared" si="22"/>
        <v>0</v>
      </c>
      <c r="J131" s="117">
        <f>J132</f>
        <v>0</v>
      </c>
      <c r="K131" s="117"/>
      <c r="L131" s="117">
        <f t="shared" si="18"/>
        <v>0</v>
      </c>
      <c r="M131" s="117">
        <f>M132</f>
        <v>0</v>
      </c>
      <c r="N131" s="117"/>
      <c r="O131" s="117">
        <f t="shared" si="19"/>
        <v>0</v>
      </c>
    </row>
    <row r="132" spans="1:15" ht="33" hidden="1">
      <c r="A132" s="118" t="s">
        <v>718</v>
      </c>
      <c r="B132" s="121" t="s">
        <v>421</v>
      </c>
      <c r="C132" s="119" t="s">
        <v>637</v>
      </c>
      <c r="D132" s="121" t="s">
        <v>735</v>
      </c>
      <c r="E132" s="121" t="s">
        <v>717</v>
      </c>
      <c r="F132" s="122">
        <v>240</v>
      </c>
      <c r="G132" s="117">
        <f>G133</f>
        <v>0</v>
      </c>
      <c r="H132" s="117"/>
      <c r="I132" s="117">
        <f t="shared" si="22"/>
        <v>0</v>
      </c>
      <c r="J132" s="117">
        <f>J133</f>
        <v>0</v>
      </c>
      <c r="K132" s="117"/>
      <c r="L132" s="117">
        <f t="shared" si="18"/>
        <v>0</v>
      </c>
      <c r="M132" s="117">
        <f>M133</f>
        <v>0</v>
      </c>
      <c r="N132" s="117"/>
      <c r="O132" s="117">
        <f t="shared" si="19"/>
        <v>0</v>
      </c>
    </row>
    <row r="133" spans="1:15" ht="49.5" hidden="1">
      <c r="A133" s="118" t="s">
        <v>720</v>
      </c>
      <c r="B133" s="121" t="s">
        <v>421</v>
      </c>
      <c r="C133" s="119" t="s">
        <v>637</v>
      </c>
      <c r="D133" s="121" t="s">
        <v>735</v>
      </c>
      <c r="E133" s="121" t="s">
        <v>717</v>
      </c>
      <c r="F133" s="122">
        <v>242</v>
      </c>
      <c r="G133" s="117"/>
      <c r="H133" s="117"/>
      <c r="I133" s="117">
        <f t="shared" si="22"/>
        <v>0</v>
      </c>
      <c r="J133" s="117"/>
      <c r="K133" s="117"/>
      <c r="L133" s="117">
        <f t="shared" si="18"/>
        <v>0</v>
      </c>
      <c r="M133" s="117"/>
      <c r="N133" s="117"/>
      <c r="O133" s="117">
        <f t="shared" si="19"/>
        <v>0</v>
      </c>
    </row>
    <row r="134" spans="1:15" ht="49.5">
      <c r="A134" s="118" t="s">
        <v>569</v>
      </c>
      <c r="B134" s="121" t="s">
        <v>421</v>
      </c>
      <c r="C134" s="119" t="s">
        <v>637</v>
      </c>
      <c r="D134" s="121" t="s">
        <v>570</v>
      </c>
      <c r="E134" s="121"/>
      <c r="F134" s="117"/>
      <c r="G134" s="117">
        <f>G135</f>
        <v>40475.468</v>
      </c>
      <c r="H134" s="117"/>
      <c r="I134" s="117">
        <f t="shared" si="22"/>
        <v>40475.468</v>
      </c>
      <c r="J134" s="117">
        <f>J135</f>
        <v>46141</v>
      </c>
      <c r="K134" s="117"/>
      <c r="L134" s="117">
        <f t="shared" si="18"/>
        <v>46141</v>
      </c>
      <c r="M134" s="117">
        <f>M135</f>
        <v>56863</v>
      </c>
      <c r="N134" s="117"/>
      <c r="O134" s="117">
        <f t="shared" si="19"/>
        <v>56863</v>
      </c>
    </row>
    <row r="135" spans="1:15" ht="16.5">
      <c r="A135" s="118" t="s">
        <v>603</v>
      </c>
      <c r="B135" s="121" t="s">
        <v>421</v>
      </c>
      <c r="C135" s="119" t="s">
        <v>637</v>
      </c>
      <c r="D135" s="121" t="s">
        <v>570</v>
      </c>
      <c r="E135" s="121" t="s">
        <v>717</v>
      </c>
      <c r="F135" s="117"/>
      <c r="G135" s="123">
        <f>G136</f>
        <v>40475.468</v>
      </c>
      <c r="H135" s="117"/>
      <c r="I135" s="117">
        <f t="shared" si="22"/>
        <v>40475.468</v>
      </c>
      <c r="J135" s="117">
        <f>J136</f>
        <v>46141</v>
      </c>
      <c r="K135" s="117"/>
      <c r="L135" s="117">
        <f t="shared" si="18"/>
        <v>46141</v>
      </c>
      <c r="M135" s="117">
        <f>M136</f>
        <v>56863</v>
      </c>
      <c r="N135" s="117"/>
      <c r="O135" s="117">
        <f t="shared" si="19"/>
        <v>56863</v>
      </c>
    </row>
    <row r="136" spans="1:15" ht="33" hidden="1">
      <c r="A136" s="118" t="s">
        <v>718</v>
      </c>
      <c r="B136" s="121" t="s">
        <v>421</v>
      </c>
      <c r="C136" s="121" t="s">
        <v>736</v>
      </c>
      <c r="D136" s="121" t="s">
        <v>570</v>
      </c>
      <c r="E136" s="121" t="s">
        <v>717</v>
      </c>
      <c r="F136" s="122">
        <v>240</v>
      </c>
      <c r="G136" s="123">
        <f>G137</f>
        <v>40475.468</v>
      </c>
      <c r="H136" s="117"/>
      <c r="I136" s="117">
        <f t="shared" si="22"/>
        <v>40475.468</v>
      </c>
      <c r="J136" s="117">
        <f>J137</f>
        <v>46141</v>
      </c>
      <c r="K136" s="117"/>
      <c r="L136" s="117">
        <f t="shared" si="18"/>
        <v>46141</v>
      </c>
      <c r="M136" s="117">
        <f>M137</f>
        <v>56863</v>
      </c>
      <c r="N136" s="117"/>
      <c r="O136" s="117">
        <f t="shared" si="19"/>
        <v>56863</v>
      </c>
    </row>
    <row r="137" spans="1:15" ht="49.5" hidden="1">
      <c r="A137" s="118" t="s">
        <v>720</v>
      </c>
      <c r="B137" s="121" t="s">
        <v>421</v>
      </c>
      <c r="C137" s="121" t="s">
        <v>736</v>
      </c>
      <c r="D137" s="121" t="s">
        <v>570</v>
      </c>
      <c r="E137" s="121" t="s">
        <v>717</v>
      </c>
      <c r="F137" s="122">
        <v>242</v>
      </c>
      <c r="G137" s="123">
        <f>27165+12506+804.468</f>
        <v>40475.468</v>
      </c>
      <c r="H137" s="117"/>
      <c r="I137" s="117">
        <f t="shared" si="22"/>
        <v>40475.468</v>
      </c>
      <c r="J137" s="117">
        <f>49246-3105</f>
        <v>46141</v>
      </c>
      <c r="K137" s="117"/>
      <c r="L137" s="117">
        <f t="shared" si="18"/>
        <v>46141</v>
      </c>
      <c r="M137" s="117">
        <f>59968-3105</f>
        <v>56863</v>
      </c>
      <c r="N137" s="117"/>
      <c r="O137" s="117">
        <f t="shared" si="19"/>
        <v>56863</v>
      </c>
    </row>
    <row r="138" spans="1:15" ht="33">
      <c r="A138" s="118" t="s">
        <v>571</v>
      </c>
      <c r="B138" s="121"/>
      <c r="C138" s="121"/>
      <c r="D138" s="121" t="s">
        <v>572</v>
      </c>
      <c r="E138" s="121"/>
      <c r="F138" s="122"/>
      <c r="G138" s="123">
        <f>G139</f>
        <v>862.76</v>
      </c>
      <c r="H138" s="117"/>
      <c r="I138" s="117">
        <f>H138+G138</f>
        <v>862.76</v>
      </c>
      <c r="J138" s="117"/>
      <c r="K138" s="117"/>
      <c r="L138" s="117"/>
      <c r="M138" s="117"/>
      <c r="N138" s="117"/>
      <c r="O138" s="117"/>
    </row>
    <row r="139" spans="1:15" ht="16.5">
      <c r="A139" s="118" t="s">
        <v>603</v>
      </c>
      <c r="B139" s="121"/>
      <c r="C139" s="121"/>
      <c r="D139" s="121" t="s">
        <v>572</v>
      </c>
      <c r="E139" s="121" t="s">
        <v>717</v>
      </c>
      <c r="F139" s="122"/>
      <c r="G139" s="123">
        <v>862.76</v>
      </c>
      <c r="H139" s="117"/>
      <c r="I139" s="117">
        <f aca="true" t="shared" si="23" ref="I139:I147">H139+G139</f>
        <v>862.76</v>
      </c>
      <c r="J139" s="117"/>
      <c r="K139" s="117"/>
      <c r="L139" s="117"/>
      <c r="M139" s="117"/>
      <c r="N139" s="117"/>
      <c r="O139" s="117"/>
    </row>
    <row r="140" spans="1:15" ht="16.5">
      <c r="A140" s="118" t="s">
        <v>573</v>
      </c>
      <c r="B140" s="121"/>
      <c r="C140" s="121"/>
      <c r="D140" s="121" t="s">
        <v>574</v>
      </c>
      <c r="E140" s="121"/>
      <c r="F140" s="122"/>
      <c r="G140" s="123">
        <f>G141</f>
        <v>2617.3289999999997</v>
      </c>
      <c r="H140" s="117"/>
      <c r="I140" s="117">
        <f t="shared" si="23"/>
        <v>2617.3289999999997</v>
      </c>
      <c r="J140" s="117"/>
      <c r="K140" s="117"/>
      <c r="L140" s="117"/>
      <c r="M140" s="117"/>
      <c r="N140" s="117"/>
      <c r="O140" s="117"/>
    </row>
    <row r="141" spans="1:15" ht="16.5">
      <c r="A141" s="118" t="s">
        <v>603</v>
      </c>
      <c r="B141" s="121"/>
      <c r="C141" s="121"/>
      <c r="D141" s="121" t="s">
        <v>574</v>
      </c>
      <c r="E141" s="121" t="s">
        <v>717</v>
      </c>
      <c r="F141" s="122"/>
      <c r="G141" s="123">
        <f>38.805+2578.524</f>
        <v>2617.3289999999997</v>
      </c>
      <c r="H141" s="117"/>
      <c r="I141" s="117">
        <f t="shared" si="23"/>
        <v>2617.3289999999997</v>
      </c>
      <c r="J141" s="117"/>
      <c r="K141" s="117"/>
      <c r="L141" s="117"/>
      <c r="M141" s="117"/>
      <c r="N141" s="117"/>
      <c r="O141" s="117"/>
    </row>
    <row r="142" spans="1:15" ht="33">
      <c r="A142" s="118" t="s">
        <v>575</v>
      </c>
      <c r="B142" s="121"/>
      <c r="C142" s="121"/>
      <c r="D142" s="121" t="s">
        <v>576</v>
      </c>
      <c r="E142" s="121"/>
      <c r="F142" s="122"/>
      <c r="G142" s="123">
        <f>G143</f>
        <v>964.491</v>
      </c>
      <c r="H142" s="117"/>
      <c r="I142" s="117">
        <f t="shared" si="23"/>
        <v>964.491</v>
      </c>
      <c r="J142" s="117"/>
      <c r="K142" s="117"/>
      <c r="L142" s="117"/>
      <c r="M142" s="117"/>
      <c r="N142" s="117"/>
      <c r="O142" s="117"/>
    </row>
    <row r="143" spans="1:15" ht="16.5">
      <c r="A143" s="118" t="s">
        <v>603</v>
      </c>
      <c r="B143" s="121"/>
      <c r="C143" s="121"/>
      <c r="D143" s="121" t="s">
        <v>576</v>
      </c>
      <c r="E143" s="121" t="s">
        <v>717</v>
      </c>
      <c r="F143" s="122"/>
      <c r="G143" s="123">
        <f>964.491</f>
        <v>964.491</v>
      </c>
      <c r="H143" s="117"/>
      <c r="I143" s="117">
        <f t="shared" si="23"/>
        <v>964.491</v>
      </c>
      <c r="J143" s="117"/>
      <c r="K143" s="117"/>
      <c r="L143" s="117"/>
      <c r="M143" s="117"/>
      <c r="N143" s="117"/>
      <c r="O143" s="117"/>
    </row>
    <row r="144" spans="1:15" ht="33">
      <c r="A144" s="118" t="s">
        <v>577</v>
      </c>
      <c r="B144" s="121"/>
      <c r="C144" s="121"/>
      <c r="D144" s="121" t="s">
        <v>578</v>
      </c>
      <c r="E144" s="121"/>
      <c r="F144" s="122"/>
      <c r="G144" s="123">
        <f>G145</f>
        <v>270.983</v>
      </c>
      <c r="H144" s="117"/>
      <c r="I144" s="117">
        <f t="shared" si="23"/>
        <v>270.983</v>
      </c>
      <c r="J144" s="117"/>
      <c r="K144" s="117"/>
      <c r="L144" s="117"/>
      <c r="M144" s="117"/>
      <c r="N144" s="117"/>
      <c r="O144" s="117"/>
    </row>
    <row r="145" spans="1:15" ht="16.5">
      <c r="A145" s="118" t="s">
        <v>603</v>
      </c>
      <c r="B145" s="121"/>
      <c r="C145" s="121"/>
      <c r="D145" s="121" t="s">
        <v>723</v>
      </c>
      <c r="E145" s="121" t="s">
        <v>717</v>
      </c>
      <c r="F145" s="122"/>
      <c r="G145" s="123">
        <v>270.983</v>
      </c>
      <c r="H145" s="117"/>
      <c r="I145" s="117">
        <f t="shared" si="23"/>
        <v>270.983</v>
      </c>
      <c r="J145" s="117"/>
      <c r="K145" s="117"/>
      <c r="L145" s="117"/>
      <c r="M145" s="117"/>
      <c r="N145" s="117"/>
      <c r="O145" s="117"/>
    </row>
    <row r="146" spans="1:15" ht="16.5" hidden="1">
      <c r="A146" s="118"/>
      <c r="B146" s="121"/>
      <c r="C146" s="121"/>
      <c r="D146" s="121"/>
      <c r="E146" s="121"/>
      <c r="F146" s="122"/>
      <c r="G146" s="123"/>
      <c r="H146" s="117"/>
      <c r="I146" s="117">
        <f t="shared" si="23"/>
        <v>0</v>
      </c>
      <c r="J146" s="117"/>
      <c r="K146" s="117"/>
      <c r="L146" s="117"/>
      <c r="M146" s="117"/>
      <c r="N146" s="117"/>
      <c r="O146" s="117"/>
    </row>
    <row r="147" spans="1:15" ht="16.5" hidden="1">
      <c r="A147" s="118"/>
      <c r="B147" s="121"/>
      <c r="C147" s="121"/>
      <c r="D147" s="121"/>
      <c r="E147" s="121"/>
      <c r="F147" s="122"/>
      <c r="G147" s="123"/>
      <c r="H147" s="117"/>
      <c r="I147" s="117">
        <f t="shared" si="23"/>
        <v>0</v>
      </c>
      <c r="J147" s="117"/>
      <c r="K147" s="117"/>
      <c r="L147" s="117"/>
      <c r="M147" s="117"/>
      <c r="N147" s="117"/>
      <c r="O147" s="117"/>
    </row>
    <row r="148" spans="1:15" ht="16.5">
      <c r="A148" s="120" t="s">
        <v>724</v>
      </c>
      <c r="B148" s="121" t="s">
        <v>725</v>
      </c>
      <c r="C148" s="121"/>
      <c r="D148" s="121"/>
      <c r="E148" s="121"/>
      <c r="F148" s="121"/>
      <c r="G148" s="123">
        <f>G149+G160+G164+G166</f>
        <v>1832.9</v>
      </c>
      <c r="H148" s="123">
        <f>H149+H160+H164+H166</f>
        <v>0</v>
      </c>
      <c r="I148" s="123">
        <f>I149+I160+I164+I166</f>
        <v>1832.9</v>
      </c>
      <c r="J148" s="117">
        <f aca="true" t="shared" si="24" ref="J148:O148">J149+J160</f>
        <v>955.6</v>
      </c>
      <c r="K148" s="117">
        <f t="shared" si="24"/>
        <v>0</v>
      </c>
      <c r="L148" s="117">
        <f t="shared" si="24"/>
        <v>955.6</v>
      </c>
      <c r="M148" s="117">
        <f t="shared" si="24"/>
        <v>100</v>
      </c>
      <c r="N148" s="117">
        <f t="shared" si="24"/>
        <v>0</v>
      </c>
      <c r="O148" s="117">
        <f t="shared" si="24"/>
        <v>100</v>
      </c>
    </row>
    <row r="149" spans="1:15" ht="33">
      <c r="A149" s="120" t="s">
        <v>622</v>
      </c>
      <c r="B149" s="121" t="s">
        <v>725</v>
      </c>
      <c r="C149" s="121" t="s">
        <v>737</v>
      </c>
      <c r="D149" s="121"/>
      <c r="E149" s="121"/>
      <c r="F149" s="121"/>
      <c r="G149" s="123">
        <f>G150+G155</f>
        <v>1100</v>
      </c>
      <c r="H149" s="117"/>
      <c r="I149" s="117">
        <f aca="true" t="shared" si="25" ref="I149:I158">H149+G149</f>
        <v>1100</v>
      </c>
      <c r="J149" s="117">
        <f>J150+J155</f>
        <v>100</v>
      </c>
      <c r="K149" s="117"/>
      <c r="L149" s="117">
        <f>K149+J149</f>
        <v>100</v>
      </c>
      <c r="M149" s="117">
        <f>M150+M155</f>
        <v>100</v>
      </c>
      <c r="N149" s="117"/>
      <c r="O149" s="117">
        <f>N149+M149</f>
        <v>100</v>
      </c>
    </row>
    <row r="150" spans="1:15" ht="33">
      <c r="A150" s="120" t="s">
        <v>480</v>
      </c>
      <c r="B150" s="121" t="s">
        <v>725</v>
      </c>
      <c r="C150" s="121" t="s">
        <v>737</v>
      </c>
      <c r="D150" s="121" t="s">
        <v>481</v>
      </c>
      <c r="E150" s="121"/>
      <c r="F150" s="121"/>
      <c r="G150" s="117">
        <f>G151</f>
        <v>100</v>
      </c>
      <c r="H150" s="117"/>
      <c r="I150" s="117">
        <f t="shared" si="25"/>
        <v>100</v>
      </c>
      <c r="J150" s="117">
        <f>J151</f>
        <v>100</v>
      </c>
      <c r="K150" s="117"/>
      <c r="L150" s="117">
        <f>K150+J150</f>
        <v>100</v>
      </c>
      <c r="M150" s="117">
        <f>M151</f>
        <v>100</v>
      </c>
      <c r="N150" s="117"/>
      <c r="O150" s="117">
        <f>N150+M150</f>
        <v>100</v>
      </c>
    </row>
    <row r="151" spans="1:15" ht="33">
      <c r="A151" s="120" t="s">
        <v>613</v>
      </c>
      <c r="B151" s="121" t="s">
        <v>725</v>
      </c>
      <c r="C151" s="121" t="s">
        <v>737</v>
      </c>
      <c r="D151" s="121" t="s">
        <v>481</v>
      </c>
      <c r="E151" s="121" t="s">
        <v>726</v>
      </c>
      <c r="F151" s="121"/>
      <c r="G151" s="117">
        <f>G152</f>
        <v>100</v>
      </c>
      <c r="H151" s="117"/>
      <c r="I151" s="117">
        <f t="shared" si="25"/>
        <v>100</v>
      </c>
      <c r="J151" s="117">
        <f>J152</f>
        <v>100</v>
      </c>
      <c r="K151" s="117"/>
      <c r="L151" s="117">
        <f>K151+J151</f>
        <v>100</v>
      </c>
      <c r="M151" s="117">
        <f>M152</f>
        <v>100</v>
      </c>
      <c r="N151" s="117"/>
      <c r="O151" s="117">
        <f>N151+M151</f>
        <v>100</v>
      </c>
    </row>
    <row r="152" spans="1:15" ht="16.5" hidden="1">
      <c r="A152" s="120" t="s">
        <v>632</v>
      </c>
      <c r="B152" s="121" t="s">
        <v>725</v>
      </c>
      <c r="C152" s="121" t="s">
        <v>737</v>
      </c>
      <c r="D152" s="121" t="s">
        <v>481</v>
      </c>
      <c r="E152" s="121" t="s">
        <v>726</v>
      </c>
      <c r="F152" s="121" t="s">
        <v>633</v>
      </c>
      <c r="G152" s="117">
        <f>G153</f>
        <v>100</v>
      </c>
      <c r="H152" s="117"/>
      <c r="I152" s="117">
        <f t="shared" si="25"/>
        <v>100</v>
      </c>
      <c r="J152" s="117">
        <f>J153</f>
        <v>100</v>
      </c>
      <c r="K152" s="117"/>
      <c r="L152" s="117">
        <f>K152+J152</f>
        <v>100</v>
      </c>
      <c r="M152" s="117">
        <f>M153</f>
        <v>100</v>
      </c>
      <c r="N152" s="117"/>
      <c r="O152" s="117">
        <f>N152+M152</f>
        <v>100</v>
      </c>
    </row>
    <row r="153" spans="1:15" ht="16.5" hidden="1">
      <c r="A153" s="120" t="s">
        <v>634</v>
      </c>
      <c r="B153" s="121" t="s">
        <v>725</v>
      </c>
      <c r="C153" s="121" t="s">
        <v>737</v>
      </c>
      <c r="D153" s="121" t="s">
        <v>481</v>
      </c>
      <c r="E153" s="121" t="s">
        <v>726</v>
      </c>
      <c r="F153" s="121" t="s">
        <v>635</v>
      </c>
      <c r="G153" s="117">
        <v>100</v>
      </c>
      <c r="H153" s="117"/>
      <c r="I153" s="117">
        <f t="shared" si="25"/>
        <v>100</v>
      </c>
      <c r="J153" s="117">
        <v>100</v>
      </c>
      <c r="K153" s="117"/>
      <c r="L153" s="117">
        <f>K153+J153</f>
        <v>100</v>
      </c>
      <c r="M153" s="117">
        <v>100</v>
      </c>
      <c r="N153" s="117"/>
      <c r="O153" s="117">
        <f>N153+M153</f>
        <v>100</v>
      </c>
    </row>
    <row r="154" spans="1:15" ht="16.5" hidden="1">
      <c r="A154" s="120"/>
      <c r="B154" s="121"/>
      <c r="C154" s="121"/>
      <c r="D154" s="121"/>
      <c r="E154" s="121"/>
      <c r="F154" s="121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1:15" ht="33">
      <c r="A155" s="120" t="s">
        <v>597</v>
      </c>
      <c r="B155" s="121" t="s">
        <v>725</v>
      </c>
      <c r="C155" s="121" t="s">
        <v>737</v>
      </c>
      <c r="D155" s="121" t="s">
        <v>558</v>
      </c>
      <c r="E155" s="121"/>
      <c r="F155" s="121"/>
      <c r="G155" s="117">
        <f>G156</f>
        <v>1000</v>
      </c>
      <c r="H155" s="117"/>
      <c r="I155" s="117">
        <f t="shared" si="25"/>
        <v>1000</v>
      </c>
      <c r="J155" s="117">
        <f>J156</f>
        <v>0</v>
      </c>
      <c r="K155" s="117"/>
      <c r="L155" s="117">
        <f>K155+J155</f>
        <v>0</v>
      </c>
      <c r="M155" s="117">
        <f>M156</f>
        <v>0</v>
      </c>
      <c r="N155" s="117"/>
      <c r="O155" s="117">
        <f>N155+M155</f>
        <v>0</v>
      </c>
    </row>
    <row r="156" spans="1:15" ht="33">
      <c r="A156" s="120" t="s">
        <v>613</v>
      </c>
      <c r="B156" s="121" t="s">
        <v>725</v>
      </c>
      <c r="C156" s="121" t="s">
        <v>737</v>
      </c>
      <c r="D156" s="121" t="s">
        <v>558</v>
      </c>
      <c r="E156" s="121" t="s">
        <v>726</v>
      </c>
      <c r="F156" s="121"/>
      <c r="G156" s="117">
        <f>G157</f>
        <v>1000</v>
      </c>
      <c r="H156" s="117"/>
      <c r="I156" s="117">
        <f t="shared" si="25"/>
        <v>1000</v>
      </c>
      <c r="J156" s="117">
        <f>J157</f>
        <v>0</v>
      </c>
      <c r="K156" s="117"/>
      <c r="L156" s="117">
        <f>K156+J156</f>
        <v>0</v>
      </c>
      <c r="M156" s="117">
        <f>M157</f>
        <v>0</v>
      </c>
      <c r="N156" s="117"/>
      <c r="O156" s="117">
        <f>N156+M156</f>
        <v>0</v>
      </c>
    </row>
    <row r="157" spans="1:15" ht="16.5" hidden="1">
      <c r="A157" s="118" t="s">
        <v>649</v>
      </c>
      <c r="B157" s="121" t="s">
        <v>725</v>
      </c>
      <c r="C157" s="121" t="s">
        <v>737</v>
      </c>
      <c r="D157" s="121" t="s">
        <v>558</v>
      </c>
      <c r="E157" s="121" t="s">
        <v>726</v>
      </c>
      <c r="F157" s="121" t="s">
        <v>738</v>
      </c>
      <c r="G157" s="117">
        <f>G158</f>
        <v>1000</v>
      </c>
      <c r="H157" s="117"/>
      <c r="I157" s="117">
        <f t="shared" si="25"/>
        <v>1000</v>
      </c>
      <c r="J157" s="117">
        <f>J158</f>
        <v>0</v>
      </c>
      <c r="K157" s="117"/>
      <c r="L157" s="117">
        <f>K157+J157</f>
        <v>0</v>
      </c>
      <c r="M157" s="117">
        <f>M158</f>
        <v>0</v>
      </c>
      <c r="N157" s="117"/>
      <c r="O157" s="117">
        <f>N157+M157</f>
        <v>0</v>
      </c>
    </row>
    <row r="158" spans="1:15" ht="16.5" hidden="1">
      <c r="A158" s="118" t="s">
        <v>714</v>
      </c>
      <c r="B158" s="121" t="s">
        <v>725</v>
      </c>
      <c r="C158" s="121" t="s">
        <v>737</v>
      </c>
      <c r="D158" s="121" t="s">
        <v>558</v>
      </c>
      <c r="E158" s="121" t="s">
        <v>726</v>
      </c>
      <c r="F158" s="121" t="s">
        <v>739</v>
      </c>
      <c r="G158" s="117">
        <v>1000</v>
      </c>
      <c r="H158" s="117"/>
      <c r="I158" s="117">
        <f t="shared" si="25"/>
        <v>1000</v>
      </c>
      <c r="J158" s="117">
        <v>0</v>
      </c>
      <c r="K158" s="117"/>
      <c r="L158" s="117">
        <f>K158+J158</f>
        <v>0</v>
      </c>
      <c r="M158" s="117">
        <v>0</v>
      </c>
      <c r="N158" s="117"/>
      <c r="O158" s="117">
        <f>N158+M158</f>
        <v>0</v>
      </c>
    </row>
    <row r="159" spans="3:6" ht="16.5" hidden="1">
      <c r="C159" s="111"/>
      <c r="D159" s="111"/>
      <c r="E159" s="111"/>
      <c r="F159" s="111"/>
    </row>
    <row r="160" spans="1:15" ht="49.5">
      <c r="A160" s="118" t="s">
        <v>549</v>
      </c>
      <c r="B160" s="121" t="s">
        <v>725</v>
      </c>
      <c r="C160" s="121">
        <v>200</v>
      </c>
      <c r="D160" s="121" t="s">
        <v>550</v>
      </c>
      <c r="E160" s="121"/>
      <c r="F160" s="121"/>
      <c r="G160" s="117">
        <f>G161</f>
        <v>52.9</v>
      </c>
      <c r="H160" s="117"/>
      <c r="I160" s="117">
        <f>H160+G160</f>
        <v>52.9</v>
      </c>
      <c r="J160" s="117">
        <f>J161</f>
        <v>855.6</v>
      </c>
      <c r="K160" s="117"/>
      <c r="L160" s="117">
        <f>K160+J160</f>
        <v>855.6</v>
      </c>
      <c r="M160" s="117">
        <f>M161</f>
        <v>0</v>
      </c>
      <c r="N160" s="117"/>
      <c r="O160" s="117">
        <f>N160+M160</f>
        <v>0</v>
      </c>
    </row>
    <row r="161" spans="1:15" ht="33">
      <c r="A161" s="120" t="s">
        <v>613</v>
      </c>
      <c r="B161" s="121" t="s">
        <v>725</v>
      </c>
      <c r="C161" s="121">
        <v>200</v>
      </c>
      <c r="D161" s="121" t="s">
        <v>550</v>
      </c>
      <c r="E161" s="121" t="s">
        <v>726</v>
      </c>
      <c r="F161" s="121"/>
      <c r="G161" s="117">
        <f>G162</f>
        <v>52.9</v>
      </c>
      <c r="H161" s="117"/>
      <c r="I161" s="117">
        <f>H161+G161</f>
        <v>52.9</v>
      </c>
      <c r="J161" s="117">
        <f>J162</f>
        <v>855.6</v>
      </c>
      <c r="K161" s="117"/>
      <c r="L161" s="117">
        <f>K161+J161</f>
        <v>855.6</v>
      </c>
      <c r="M161" s="117">
        <f>M162</f>
        <v>0</v>
      </c>
      <c r="N161" s="117"/>
      <c r="O161" s="117">
        <f>N161+M161</f>
        <v>0</v>
      </c>
    </row>
    <row r="162" spans="1:15" ht="16.5" hidden="1">
      <c r="A162" s="120" t="s">
        <v>632</v>
      </c>
      <c r="B162" s="121" t="s">
        <v>725</v>
      </c>
      <c r="C162" s="121">
        <v>200</v>
      </c>
      <c r="D162" s="121" t="s">
        <v>550</v>
      </c>
      <c r="E162" s="121" t="s">
        <v>726</v>
      </c>
      <c r="F162" s="121" t="s">
        <v>633</v>
      </c>
      <c r="G162" s="117">
        <f>G163</f>
        <v>52.9</v>
      </c>
      <c r="H162" s="117"/>
      <c r="I162" s="117">
        <f>H162+G162</f>
        <v>52.9</v>
      </c>
      <c r="J162" s="117">
        <f>J163</f>
        <v>855.6</v>
      </c>
      <c r="K162" s="117"/>
      <c r="L162" s="117">
        <f>K162+J162</f>
        <v>855.6</v>
      </c>
      <c r="M162" s="117">
        <f>M163</f>
        <v>0</v>
      </c>
      <c r="N162" s="117"/>
      <c r="O162" s="117">
        <f>N162+M162</f>
        <v>0</v>
      </c>
    </row>
    <row r="163" spans="1:15" ht="16.5" hidden="1">
      <c r="A163" s="120" t="s">
        <v>634</v>
      </c>
      <c r="B163" s="121" t="s">
        <v>725</v>
      </c>
      <c r="C163" s="121">
        <v>200</v>
      </c>
      <c r="D163" s="121" t="s">
        <v>550</v>
      </c>
      <c r="E163" s="121" t="s">
        <v>726</v>
      </c>
      <c r="F163" s="121" t="s">
        <v>635</v>
      </c>
      <c r="G163" s="117">
        <v>52.9</v>
      </c>
      <c r="H163" s="117"/>
      <c r="I163" s="117">
        <f>H163+G163</f>
        <v>52.9</v>
      </c>
      <c r="J163" s="117">
        <v>855.6</v>
      </c>
      <c r="K163" s="117"/>
      <c r="L163" s="117">
        <f>K163+J163</f>
        <v>855.6</v>
      </c>
      <c r="M163" s="117">
        <v>0</v>
      </c>
      <c r="N163" s="117"/>
      <c r="O163" s="117">
        <f>N163+M163</f>
        <v>0</v>
      </c>
    </row>
    <row r="164" spans="1:15" ht="132">
      <c r="A164" s="120" t="s">
        <v>474</v>
      </c>
      <c r="B164" s="121" t="s">
        <v>725</v>
      </c>
      <c r="C164" s="116">
        <v>200</v>
      </c>
      <c r="D164" s="121" t="s">
        <v>473</v>
      </c>
      <c r="E164" s="116"/>
      <c r="F164" s="116"/>
      <c r="G164" s="117">
        <f>G165</f>
        <v>180</v>
      </c>
      <c r="H164" s="117"/>
      <c r="I164" s="117">
        <f>I165</f>
        <v>180</v>
      </c>
      <c r="J164" s="117"/>
      <c r="K164" s="117"/>
      <c r="L164" s="117"/>
      <c r="M164" s="117"/>
      <c r="N164" s="117"/>
      <c r="O164" s="117"/>
    </row>
    <row r="165" spans="1:15" ht="33">
      <c r="A165" s="120" t="s">
        <v>613</v>
      </c>
      <c r="B165" s="121" t="s">
        <v>725</v>
      </c>
      <c r="C165" s="116">
        <v>200</v>
      </c>
      <c r="D165" s="121" t="s">
        <v>473</v>
      </c>
      <c r="E165" s="116">
        <v>500</v>
      </c>
      <c r="F165" s="116"/>
      <c r="G165" s="117">
        <v>180</v>
      </c>
      <c r="H165" s="117"/>
      <c r="I165" s="117">
        <f>H165+G165</f>
        <v>180</v>
      </c>
      <c r="J165" s="117"/>
      <c r="K165" s="117"/>
      <c r="L165" s="117"/>
      <c r="M165" s="117"/>
      <c r="N165" s="117"/>
      <c r="O165" s="117"/>
    </row>
    <row r="166" spans="1:15" ht="49.5">
      <c r="A166" s="120" t="s">
        <v>598</v>
      </c>
      <c r="B166" s="121" t="s">
        <v>725</v>
      </c>
      <c r="C166" s="116">
        <v>200</v>
      </c>
      <c r="D166" s="121" t="s">
        <v>559</v>
      </c>
      <c r="E166" s="116"/>
      <c r="F166" s="116"/>
      <c r="G166" s="117">
        <v>500</v>
      </c>
      <c r="H166" s="117">
        <v>0</v>
      </c>
      <c r="I166" s="117">
        <v>500</v>
      </c>
      <c r="J166" s="117"/>
      <c r="K166" s="117"/>
      <c r="L166" s="117"/>
      <c r="M166" s="117"/>
      <c r="N166" s="117"/>
      <c r="O166" s="117"/>
    </row>
    <row r="167" spans="1:15" ht="33">
      <c r="A167" s="120" t="s">
        <v>613</v>
      </c>
      <c r="B167" s="121" t="s">
        <v>725</v>
      </c>
      <c r="C167" s="116">
        <v>200</v>
      </c>
      <c r="D167" s="121" t="s">
        <v>559</v>
      </c>
      <c r="E167" s="116">
        <v>500</v>
      </c>
      <c r="F167" s="116"/>
      <c r="G167" s="117">
        <v>500</v>
      </c>
      <c r="H167" s="117">
        <v>0</v>
      </c>
      <c r="I167" s="117">
        <v>500</v>
      </c>
      <c r="J167" s="117"/>
      <c r="K167" s="117"/>
      <c r="L167" s="117"/>
      <c r="M167" s="117"/>
      <c r="N167" s="117"/>
      <c r="O167" s="117"/>
    </row>
    <row r="168" ht="16.5">
      <c r="D168" s="111"/>
    </row>
  </sheetData>
  <mergeCells count="13">
    <mergeCell ref="M25:O25"/>
    <mergeCell ref="E25:E26"/>
    <mergeCell ref="F25:F26"/>
    <mergeCell ref="G25:I25"/>
    <mergeCell ref="J25:L25"/>
    <mergeCell ref="A25:A26"/>
    <mergeCell ref="B25:B26"/>
    <mergeCell ref="C25:C26"/>
    <mergeCell ref="D25:D26"/>
    <mergeCell ref="K11:L11"/>
    <mergeCell ref="K12:M12"/>
    <mergeCell ref="K13:M13"/>
    <mergeCell ref="A22:I23"/>
  </mergeCells>
  <printOptions/>
  <pageMargins left="0.7874015748031497" right="0.7874015748031497" top="0.49" bottom="0.21" header="0.5118110236220472" footer="0.36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75"/>
  <sheetViews>
    <sheetView view="pageBreakPreview" zoomScale="60" zoomScaleNormal="75" workbookViewId="0" topLeftCell="B1">
      <selection activeCell="L5" sqref="L5"/>
    </sheetView>
  </sheetViews>
  <sheetFormatPr defaultColWidth="9.00390625" defaultRowHeight="12.75"/>
  <cols>
    <col min="1" max="1" width="45.25390625" style="78" customWidth="1"/>
    <col min="2" max="3" width="16.875" style="111" customWidth="1"/>
    <col min="4" max="4" width="24.625" style="111" customWidth="1"/>
    <col min="5" max="5" width="17.875" style="111" customWidth="1"/>
    <col min="6" max="6" width="18.75390625" style="111" hidden="1" customWidth="1"/>
    <col min="7" max="7" width="19.875" style="113" customWidth="1"/>
    <col min="8" max="8" width="32.125" style="113" customWidth="1"/>
    <col min="9" max="9" width="22.125" style="113" customWidth="1"/>
    <col min="10" max="10" width="24.875" style="113" customWidth="1"/>
    <col min="11" max="11" width="30.25390625" style="113" customWidth="1"/>
    <col min="12" max="12" width="27.75390625" style="113" customWidth="1"/>
    <col min="13" max="13" width="23.00390625" style="113" customWidth="1"/>
    <col min="14" max="14" width="28.625" style="113" customWidth="1"/>
    <col min="15" max="15" width="25.75390625" style="113" customWidth="1"/>
    <col min="16" max="16384" width="9.125" style="39" customWidth="1"/>
  </cols>
  <sheetData>
    <row r="2" spans="12:14" ht="16.5">
      <c r="L2" s="13" t="s">
        <v>740</v>
      </c>
      <c r="M2" s="127"/>
      <c r="N2" s="127"/>
    </row>
    <row r="3" spans="11:14" ht="16.5">
      <c r="K3" s="127"/>
      <c r="L3" s="14" t="s">
        <v>356</v>
      </c>
      <c r="M3" s="127"/>
      <c r="N3" s="127"/>
    </row>
    <row r="4" spans="11:14" ht="16.5">
      <c r="K4" s="127"/>
      <c r="L4" s="14" t="s">
        <v>31</v>
      </c>
      <c r="M4" s="127"/>
      <c r="N4" s="127"/>
    </row>
    <row r="5" spans="11:15" ht="16.5">
      <c r="K5" s="127"/>
      <c r="L5" s="114"/>
      <c r="M5" s="114"/>
      <c r="N5" s="114"/>
      <c r="O5" s="106"/>
    </row>
    <row r="6" spans="11:14" ht="16.5">
      <c r="K6" s="127"/>
      <c r="L6" s="127"/>
      <c r="M6" s="127"/>
      <c r="N6" s="127"/>
    </row>
    <row r="7" spans="10:14" ht="16.5">
      <c r="J7" s="111"/>
      <c r="K7" s="128"/>
      <c r="L7" s="124" t="s">
        <v>741</v>
      </c>
      <c r="M7" s="128"/>
      <c r="N7" s="127"/>
    </row>
    <row r="8" spans="10:14" ht="16.5">
      <c r="J8" s="111"/>
      <c r="K8" s="39"/>
      <c r="L8" s="124" t="s">
        <v>712</v>
      </c>
      <c r="M8" s="124"/>
      <c r="N8" s="127"/>
    </row>
    <row r="9" spans="10:14" ht="16.5">
      <c r="J9" s="111"/>
      <c r="K9" s="128"/>
      <c r="L9" s="128"/>
      <c r="M9" s="128"/>
      <c r="N9" s="127"/>
    </row>
    <row r="10" spans="10:14" ht="16.5">
      <c r="J10" s="111"/>
      <c r="K10" s="128"/>
      <c r="L10" s="128"/>
      <c r="M10" s="128"/>
      <c r="N10" s="127"/>
    </row>
    <row r="11" spans="10:14" ht="16.5">
      <c r="J11" s="111"/>
      <c r="K11" s="39"/>
      <c r="L11" s="128" t="s">
        <v>713</v>
      </c>
      <c r="M11" s="128"/>
      <c r="N11" s="128"/>
    </row>
    <row r="12" spans="10:14" ht="16.5">
      <c r="J12" s="111"/>
      <c r="K12" s="128"/>
      <c r="L12" s="128"/>
      <c r="M12" s="128"/>
      <c r="N12" s="127"/>
    </row>
    <row r="13" spans="11:14" ht="16.5" hidden="1">
      <c r="K13" s="127"/>
      <c r="L13" s="127"/>
      <c r="M13" s="127"/>
      <c r="N13" s="127"/>
    </row>
    <row r="14" spans="6:15" ht="16.5" hidden="1">
      <c r="F14" s="125"/>
      <c r="G14" s="126"/>
      <c r="H14" s="126"/>
      <c r="I14" s="126"/>
      <c r="J14" s="126"/>
      <c r="K14" s="129"/>
      <c r="L14" s="129"/>
      <c r="M14" s="129"/>
      <c r="N14" s="129"/>
      <c r="O14" s="126"/>
    </row>
    <row r="15" spans="1:15" ht="15" customHeight="1">
      <c r="A15" s="162" t="s">
        <v>711</v>
      </c>
      <c r="B15" s="162"/>
      <c r="C15" s="162"/>
      <c r="D15" s="162"/>
      <c r="E15" s="162"/>
      <c r="F15" s="162"/>
      <c r="G15" s="162"/>
      <c r="H15" s="162"/>
      <c r="I15" s="162"/>
      <c r="J15" s="39"/>
      <c r="K15" s="114"/>
      <c r="L15" s="114"/>
      <c r="M15" s="114"/>
      <c r="N15" s="114"/>
      <c r="O15" s="39"/>
    </row>
    <row r="16" spans="1:15" ht="30.75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39"/>
      <c r="K16" s="114"/>
      <c r="L16" s="114"/>
      <c r="M16" s="114"/>
      <c r="N16" s="39"/>
      <c r="O16" s="71" t="s">
        <v>361</v>
      </c>
    </row>
    <row r="17" spans="2:15" ht="16.5">
      <c r="B17" s="115"/>
      <c r="C17" s="115"/>
      <c r="D17" s="115"/>
      <c r="E17" s="115"/>
      <c r="F17" s="115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6.5">
      <c r="A18" s="170" t="s">
        <v>362</v>
      </c>
      <c r="B18" s="171" t="s">
        <v>363</v>
      </c>
      <c r="C18" s="171" t="s">
        <v>618</v>
      </c>
      <c r="D18" s="171" t="s">
        <v>442</v>
      </c>
      <c r="E18" s="171" t="s">
        <v>619</v>
      </c>
      <c r="F18" s="171" t="s">
        <v>629</v>
      </c>
      <c r="G18" s="172" t="s">
        <v>364</v>
      </c>
      <c r="H18" s="172"/>
      <c r="I18" s="172"/>
      <c r="J18" s="172" t="s">
        <v>365</v>
      </c>
      <c r="K18" s="172"/>
      <c r="L18" s="172"/>
      <c r="M18" s="172" t="s">
        <v>366</v>
      </c>
      <c r="N18" s="172"/>
      <c r="O18" s="172"/>
    </row>
    <row r="19" spans="1:15" ht="157.5" customHeight="1">
      <c r="A19" s="170"/>
      <c r="B19" s="171"/>
      <c r="C19" s="171"/>
      <c r="D19" s="171"/>
      <c r="E19" s="171"/>
      <c r="F19" s="171"/>
      <c r="G19" s="66" t="s">
        <v>443</v>
      </c>
      <c r="H19" s="66" t="s">
        <v>444</v>
      </c>
      <c r="I19" s="66" t="s">
        <v>368</v>
      </c>
      <c r="J19" s="66" t="s">
        <v>443</v>
      </c>
      <c r="K19" s="66" t="s">
        <v>444</v>
      </c>
      <c r="L19" s="66" t="s">
        <v>368</v>
      </c>
      <c r="M19" s="66" t="s">
        <v>443</v>
      </c>
      <c r="N19" s="66" t="s">
        <v>444</v>
      </c>
      <c r="O19" s="66" t="s">
        <v>368</v>
      </c>
    </row>
    <row r="20" spans="1:15" ht="16.5">
      <c r="A20" s="120" t="s">
        <v>390</v>
      </c>
      <c r="B20" s="119" t="s">
        <v>427</v>
      </c>
      <c r="C20" s="119"/>
      <c r="D20" s="121"/>
      <c r="E20" s="121"/>
      <c r="F20" s="119"/>
      <c r="G20" s="117">
        <f aca="true" t="shared" si="0" ref="G20:O20">G21+G91+G329+G429</f>
        <v>269277.10699999996</v>
      </c>
      <c r="H20" s="117">
        <f t="shared" si="0"/>
        <v>8954</v>
      </c>
      <c r="I20" s="117">
        <f t="shared" si="0"/>
        <v>278231.10699999996</v>
      </c>
      <c r="J20" s="117">
        <f t="shared" si="0"/>
        <v>237605.69999999998</v>
      </c>
      <c r="K20" s="117">
        <f t="shared" si="0"/>
        <v>8954</v>
      </c>
      <c r="L20" s="117">
        <f t="shared" si="0"/>
        <v>246559.69999999998</v>
      </c>
      <c r="M20" s="117">
        <f t="shared" si="0"/>
        <v>267814.2</v>
      </c>
      <c r="N20" s="117">
        <f t="shared" si="0"/>
        <v>8954</v>
      </c>
      <c r="O20" s="117">
        <f t="shared" si="0"/>
        <v>276768.2</v>
      </c>
    </row>
    <row r="21" spans="1:15" ht="16.5">
      <c r="A21" s="120" t="s">
        <v>391</v>
      </c>
      <c r="B21" s="119" t="s">
        <v>428</v>
      </c>
      <c r="C21" s="119"/>
      <c r="D21" s="121"/>
      <c r="E21" s="121"/>
      <c r="F21" s="119"/>
      <c r="G21" s="117">
        <f aca="true" t="shared" si="1" ref="G21:O21">G22+G43+G64</f>
        <v>32242.868000000002</v>
      </c>
      <c r="H21" s="117">
        <f t="shared" si="1"/>
        <v>7822</v>
      </c>
      <c r="I21" s="117">
        <f t="shared" si="1"/>
        <v>40064.868</v>
      </c>
      <c r="J21" s="117">
        <f t="shared" si="1"/>
        <v>26380.5</v>
      </c>
      <c r="K21" s="117">
        <f t="shared" si="1"/>
        <v>7822</v>
      </c>
      <c r="L21" s="117">
        <f t="shared" si="1"/>
        <v>34202.5</v>
      </c>
      <c r="M21" s="117">
        <f t="shared" si="1"/>
        <v>34800.5</v>
      </c>
      <c r="N21" s="117">
        <f t="shared" si="1"/>
        <v>7822</v>
      </c>
      <c r="O21" s="117">
        <f t="shared" si="1"/>
        <v>42622.5</v>
      </c>
    </row>
    <row r="22" spans="1:15" ht="65.25" customHeight="1">
      <c r="A22" s="45" t="s">
        <v>742</v>
      </c>
      <c r="B22" s="119" t="s">
        <v>428</v>
      </c>
      <c r="C22" s="119" t="s">
        <v>743</v>
      </c>
      <c r="D22" s="119"/>
      <c r="E22" s="121"/>
      <c r="F22" s="119"/>
      <c r="G22" s="117">
        <f>G23</f>
        <v>24150.5</v>
      </c>
      <c r="H22" s="117">
        <f aca="true" t="shared" si="2" ref="H22:I24">H23</f>
        <v>7822</v>
      </c>
      <c r="I22" s="117">
        <f t="shared" si="2"/>
        <v>31972.5</v>
      </c>
      <c r="J22" s="117">
        <f>J23</f>
        <v>21150.5</v>
      </c>
      <c r="K22" s="117">
        <f aca="true" t="shared" si="3" ref="K22:L24">K23</f>
        <v>7822</v>
      </c>
      <c r="L22" s="117">
        <f t="shared" si="3"/>
        <v>28972.5</v>
      </c>
      <c r="M22" s="117">
        <f>M23</f>
        <v>27150.5</v>
      </c>
      <c r="N22" s="117">
        <f aca="true" t="shared" si="4" ref="N22:O24">N23</f>
        <v>7822</v>
      </c>
      <c r="O22" s="117">
        <f t="shared" si="4"/>
        <v>34972.5</v>
      </c>
    </row>
    <row r="23" spans="1:15" ht="39.75" customHeight="1">
      <c r="A23" s="45" t="s">
        <v>482</v>
      </c>
      <c r="B23" s="119" t="s">
        <v>428</v>
      </c>
      <c r="C23" s="119" t="s">
        <v>743</v>
      </c>
      <c r="D23" s="119" t="s">
        <v>483</v>
      </c>
      <c r="E23" s="121"/>
      <c r="F23" s="119"/>
      <c r="G23" s="117">
        <f>G24</f>
        <v>24150.5</v>
      </c>
      <c r="H23" s="117">
        <f t="shared" si="2"/>
        <v>7822</v>
      </c>
      <c r="I23" s="117">
        <f t="shared" si="2"/>
        <v>31972.5</v>
      </c>
      <c r="J23" s="117">
        <f>J24</f>
        <v>21150.5</v>
      </c>
      <c r="K23" s="117">
        <f t="shared" si="3"/>
        <v>7822</v>
      </c>
      <c r="L23" s="117">
        <f t="shared" si="3"/>
        <v>28972.5</v>
      </c>
      <c r="M23" s="117">
        <f>M24</f>
        <v>27150.5</v>
      </c>
      <c r="N23" s="117">
        <f t="shared" si="4"/>
        <v>7822</v>
      </c>
      <c r="O23" s="117">
        <f t="shared" si="4"/>
        <v>34972.5</v>
      </c>
    </row>
    <row r="24" spans="1:15" ht="33">
      <c r="A24" s="45" t="s">
        <v>484</v>
      </c>
      <c r="B24" s="119" t="s">
        <v>428</v>
      </c>
      <c r="C24" s="119" t="s">
        <v>743</v>
      </c>
      <c r="D24" s="119" t="s">
        <v>485</v>
      </c>
      <c r="E24" s="121"/>
      <c r="F24" s="119"/>
      <c r="G24" s="117">
        <f>G25</f>
        <v>24150.5</v>
      </c>
      <c r="H24" s="117">
        <f t="shared" si="2"/>
        <v>7822</v>
      </c>
      <c r="I24" s="117">
        <f t="shared" si="2"/>
        <v>31972.5</v>
      </c>
      <c r="J24" s="117">
        <f>J25</f>
        <v>21150.5</v>
      </c>
      <c r="K24" s="117">
        <f t="shared" si="3"/>
        <v>7822</v>
      </c>
      <c r="L24" s="117">
        <f t="shared" si="3"/>
        <v>28972.5</v>
      </c>
      <c r="M24" s="117">
        <f>M25</f>
        <v>27150.5</v>
      </c>
      <c r="N24" s="117">
        <f t="shared" si="4"/>
        <v>7822</v>
      </c>
      <c r="O24" s="117">
        <f t="shared" si="4"/>
        <v>34972.5</v>
      </c>
    </row>
    <row r="25" spans="1:15" ht="33">
      <c r="A25" s="45" t="s">
        <v>500</v>
      </c>
      <c r="B25" s="119" t="s">
        <v>428</v>
      </c>
      <c r="C25" s="119" t="s">
        <v>743</v>
      </c>
      <c r="D25" s="119" t="s">
        <v>485</v>
      </c>
      <c r="E25" s="121" t="s">
        <v>744</v>
      </c>
      <c r="F25" s="43"/>
      <c r="G25" s="117">
        <f aca="true" t="shared" si="5" ref="G25:O25">G26+G30+G37+G39+G40</f>
        <v>24150.5</v>
      </c>
      <c r="H25" s="117">
        <f t="shared" si="5"/>
        <v>7822</v>
      </c>
      <c r="I25" s="117">
        <f t="shared" si="5"/>
        <v>31972.5</v>
      </c>
      <c r="J25" s="117">
        <f t="shared" si="5"/>
        <v>21150.5</v>
      </c>
      <c r="K25" s="117">
        <f t="shared" si="5"/>
        <v>7822</v>
      </c>
      <c r="L25" s="117">
        <f t="shared" si="5"/>
        <v>28972.5</v>
      </c>
      <c r="M25" s="117">
        <f t="shared" si="5"/>
        <v>27150.5</v>
      </c>
      <c r="N25" s="117">
        <f t="shared" si="5"/>
        <v>7822</v>
      </c>
      <c r="O25" s="117">
        <f t="shared" si="5"/>
        <v>34972.5</v>
      </c>
    </row>
    <row r="26" spans="1:15" ht="33" hidden="1">
      <c r="A26" s="118" t="s">
        <v>638</v>
      </c>
      <c r="B26" s="119" t="s">
        <v>428</v>
      </c>
      <c r="C26" s="119" t="s">
        <v>743</v>
      </c>
      <c r="D26" s="119" t="s">
        <v>485</v>
      </c>
      <c r="E26" s="121" t="s">
        <v>744</v>
      </c>
      <c r="F26" s="43">
        <v>210</v>
      </c>
      <c r="G26" s="117">
        <f aca="true" t="shared" si="6" ref="G26:O26">G27+G28+G29</f>
        <v>24150.5</v>
      </c>
      <c r="H26" s="117">
        <f t="shared" si="6"/>
        <v>7822</v>
      </c>
      <c r="I26" s="117">
        <f t="shared" si="6"/>
        <v>31972.5</v>
      </c>
      <c r="J26" s="117">
        <f t="shared" si="6"/>
        <v>21150.5</v>
      </c>
      <c r="K26" s="117">
        <f t="shared" si="6"/>
        <v>7822</v>
      </c>
      <c r="L26" s="117">
        <f t="shared" si="6"/>
        <v>28972.5</v>
      </c>
      <c r="M26" s="117">
        <f t="shared" si="6"/>
        <v>27150.5</v>
      </c>
      <c r="N26" s="117">
        <f t="shared" si="6"/>
        <v>7822</v>
      </c>
      <c r="O26" s="117">
        <f t="shared" si="6"/>
        <v>34972.5</v>
      </c>
    </row>
    <row r="27" spans="1:15" ht="16.5" hidden="1">
      <c r="A27" s="118" t="s">
        <v>639</v>
      </c>
      <c r="B27" s="119" t="s">
        <v>428</v>
      </c>
      <c r="C27" s="119" t="s">
        <v>743</v>
      </c>
      <c r="D27" s="119" t="s">
        <v>485</v>
      </c>
      <c r="E27" s="121" t="s">
        <v>744</v>
      </c>
      <c r="F27" s="43">
        <v>211</v>
      </c>
      <c r="G27" s="117">
        <v>24150.5</v>
      </c>
      <c r="H27" s="117">
        <v>7822</v>
      </c>
      <c r="I27" s="117">
        <f aca="true" t="shared" si="7" ref="I27:I41">H27+G27</f>
        <v>31972.5</v>
      </c>
      <c r="J27" s="117">
        <f>24150.5-3000</f>
        <v>21150.5</v>
      </c>
      <c r="K27" s="117">
        <v>7822</v>
      </c>
      <c r="L27" s="117">
        <f aca="true" t="shared" si="8" ref="L27:L41">K27+J27</f>
        <v>28972.5</v>
      </c>
      <c r="M27" s="117">
        <f>24150.5+3000</f>
        <v>27150.5</v>
      </c>
      <c r="N27" s="117">
        <v>7822</v>
      </c>
      <c r="O27" s="117">
        <f aca="true" t="shared" si="9" ref="O27:O41">N27+M27</f>
        <v>34972.5</v>
      </c>
    </row>
    <row r="28" spans="1:15" ht="16.5" hidden="1">
      <c r="A28" s="118" t="s">
        <v>640</v>
      </c>
      <c r="B28" s="119" t="s">
        <v>428</v>
      </c>
      <c r="C28" s="119" t="s">
        <v>743</v>
      </c>
      <c r="D28" s="119" t="s">
        <v>485</v>
      </c>
      <c r="E28" s="121" t="s">
        <v>744</v>
      </c>
      <c r="F28" s="43">
        <v>212</v>
      </c>
      <c r="G28" s="117"/>
      <c r="H28" s="117"/>
      <c r="I28" s="117">
        <f t="shared" si="7"/>
        <v>0</v>
      </c>
      <c r="J28" s="117"/>
      <c r="K28" s="117"/>
      <c r="L28" s="117">
        <f t="shared" si="8"/>
        <v>0</v>
      </c>
      <c r="M28" s="117"/>
      <c r="N28" s="117"/>
      <c r="O28" s="117">
        <f t="shared" si="9"/>
        <v>0</v>
      </c>
    </row>
    <row r="29" spans="1:15" ht="16.5" hidden="1">
      <c r="A29" s="118" t="s">
        <v>641</v>
      </c>
      <c r="B29" s="119" t="s">
        <v>428</v>
      </c>
      <c r="C29" s="119" t="s">
        <v>743</v>
      </c>
      <c r="D29" s="119" t="s">
        <v>485</v>
      </c>
      <c r="E29" s="121" t="s">
        <v>744</v>
      </c>
      <c r="F29" s="43">
        <v>213</v>
      </c>
      <c r="G29" s="117"/>
      <c r="H29" s="117"/>
      <c r="I29" s="117">
        <f t="shared" si="7"/>
        <v>0</v>
      </c>
      <c r="J29" s="117"/>
      <c r="K29" s="117"/>
      <c r="L29" s="117">
        <f t="shared" si="8"/>
        <v>0</v>
      </c>
      <c r="M29" s="117"/>
      <c r="N29" s="117"/>
      <c r="O29" s="117">
        <f t="shared" si="9"/>
        <v>0</v>
      </c>
    </row>
    <row r="30" spans="1:15" ht="16.5" hidden="1">
      <c r="A30" s="118" t="s">
        <v>632</v>
      </c>
      <c r="B30" s="119" t="s">
        <v>428</v>
      </c>
      <c r="C30" s="119" t="s">
        <v>743</v>
      </c>
      <c r="D30" s="119" t="s">
        <v>485</v>
      </c>
      <c r="E30" s="121" t="s">
        <v>744</v>
      </c>
      <c r="F30" s="43">
        <v>220</v>
      </c>
      <c r="G30" s="117">
        <f>G31+G32+G33+G34+G35+G36</f>
        <v>0</v>
      </c>
      <c r="H30" s="117">
        <f>H31+H32+H33+H34+H35+H36</f>
        <v>0</v>
      </c>
      <c r="I30" s="117">
        <f t="shared" si="7"/>
        <v>0</v>
      </c>
      <c r="J30" s="117">
        <f>J31+J32+J33+J34+J35+J36</f>
        <v>0</v>
      </c>
      <c r="K30" s="117">
        <f>K31+K32+K33+K34+K35+K36</f>
        <v>0</v>
      </c>
      <c r="L30" s="117">
        <f t="shared" si="8"/>
        <v>0</v>
      </c>
      <c r="M30" s="117">
        <f>M31+M32+M33+M34+M35+M36</f>
        <v>0</v>
      </c>
      <c r="N30" s="117">
        <f>N31+N32+N33+N34+N35+N36</f>
        <v>0</v>
      </c>
      <c r="O30" s="117">
        <f t="shared" si="9"/>
        <v>0</v>
      </c>
    </row>
    <row r="31" spans="1:15" ht="16.5" hidden="1">
      <c r="A31" s="118" t="s">
        <v>642</v>
      </c>
      <c r="B31" s="119" t="s">
        <v>428</v>
      </c>
      <c r="C31" s="119" t="s">
        <v>743</v>
      </c>
      <c r="D31" s="119" t="s">
        <v>485</v>
      </c>
      <c r="E31" s="121" t="s">
        <v>744</v>
      </c>
      <c r="F31" s="43">
        <v>221</v>
      </c>
      <c r="G31" s="117"/>
      <c r="H31" s="117"/>
      <c r="I31" s="117">
        <f t="shared" si="7"/>
        <v>0</v>
      </c>
      <c r="J31" s="117"/>
      <c r="K31" s="117"/>
      <c r="L31" s="117">
        <f t="shared" si="8"/>
        <v>0</v>
      </c>
      <c r="M31" s="117"/>
      <c r="N31" s="117"/>
      <c r="O31" s="117">
        <f t="shared" si="9"/>
        <v>0</v>
      </c>
    </row>
    <row r="32" spans="1:15" ht="16.5" hidden="1">
      <c r="A32" s="118" t="s">
        <v>643</v>
      </c>
      <c r="B32" s="119" t="s">
        <v>428</v>
      </c>
      <c r="C32" s="119" t="s">
        <v>743</v>
      </c>
      <c r="D32" s="119" t="s">
        <v>485</v>
      </c>
      <c r="E32" s="121" t="s">
        <v>744</v>
      </c>
      <c r="F32" s="43">
        <v>222</v>
      </c>
      <c r="G32" s="117"/>
      <c r="H32" s="117"/>
      <c r="I32" s="117">
        <f t="shared" si="7"/>
        <v>0</v>
      </c>
      <c r="J32" s="117"/>
      <c r="K32" s="117"/>
      <c r="L32" s="117">
        <f t="shared" si="8"/>
        <v>0</v>
      </c>
      <c r="M32" s="117"/>
      <c r="N32" s="117"/>
      <c r="O32" s="117">
        <f t="shared" si="9"/>
        <v>0</v>
      </c>
    </row>
    <row r="33" spans="1:15" ht="16.5" hidden="1">
      <c r="A33" s="118" t="s">
        <v>644</v>
      </c>
      <c r="B33" s="119" t="s">
        <v>428</v>
      </c>
      <c r="C33" s="119" t="s">
        <v>743</v>
      </c>
      <c r="D33" s="119" t="s">
        <v>485</v>
      </c>
      <c r="E33" s="121" t="s">
        <v>744</v>
      </c>
      <c r="F33" s="43">
        <v>223</v>
      </c>
      <c r="G33" s="117"/>
      <c r="H33" s="117"/>
      <c r="I33" s="117">
        <f t="shared" si="7"/>
        <v>0</v>
      </c>
      <c r="J33" s="117"/>
      <c r="K33" s="117"/>
      <c r="L33" s="117">
        <f t="shared" si="8"/>
        <v>0</v>
      </c>
      <c r="M33" s="117"/>
      <c r="N33" s="117"/>
      <c r="O33" s="117">
        <f t="shared" si="9"/>
        <v>0</v>
      </c>
    </row>
    <row r="34" spans="1:15" ht="33" hidden="1">
      <c r="A34" s="118" t="s">
        <v>645</v>
      </c>
      <c r="B34" s="119" t="s">
        <v>428</v>
      </c>
      <c r="C34" s="119" t="s">
        <v>743</v>
      </c>
      <c r="D34" s="119" t="s">
        <v>485</v>
      </c>
      <c r="E34" s="121" t="s">
        <v>744</v>
      </c>
      <c r="F34" s="43">
        <v>224</v>
      </c>
      <c r="G34" s="117"/>
      <c r="H34" s="117"/>
      <c r="I34" s="117">
        <f t="shared" si="7"/>
        <v>0</v>
      </c>
      <c r="J34" s="117"/>
      <c r="K34" s="117"/>
      <c r="L34" s="117">
        <f t="shared" si="8"/>
        <v>0</v>
      </c>
      <c r="M34" s="117"/>
      <c r="N34" s="117"/>
      <c r="O34" s="117">
        <f t="shared" si="9"/>
        <v>0</v>
      </c>
    </row>
    <row r="35" spans="1:15" ht="16.5" hidden="1">
      <c r="A35" s="118" t="s">
        <v>646</v>
      </c>
      <c r="B35" s="119" t="s">
        <v>428</v>
      </c>
      <c r="C35" s="119" t="s">
        <v>743</v>
      </c>
      <c r="D35" s="119" t="s">
        <v>485</v>
      </c>
      <c r="E35" s="121" t="s">
        <v>744</v>
      </c>
      <c r="F35" s="43">
        <v>225</v>
      </c>
      <c r="G35" s="117"/>
      <c r="H35" s="117"/>
      <c r="I35" s="117">
        <f t="shared" si="7"/>
        <v>0</v>
      </c>
      <c r="J35" s="117"/>
      <c r="K35" s="117"/>
      <c r="L35" s="117">
        <f t="shared" si="8"/>
        <v>0</v>
      </c>
      <c r="M35" s="117"/>
      <c r="N35" s="117"/>
      <c r="O35" s="117">
        <f t="shared" si="9"/>
        <v>0</v>
      </c>
    </row>
    <row r="36" spans="1:15" ht="16.5" hidden="1">
      <c r="A36" s="118" t="s">
        <v>634</v>
      </c>
      <c r="B36" s="119" t="s">
        <v>428</v>
      </c>
      <c r="C36" s="119" t="s">
        <v>743</v>
      </c>
      <c r="D36" s="119" t="s">
        <v>485</v>
      </c>
      <c r="E36" s="121" t="s">
        <v>744</v>
      </c>
      <c r="F36" s="43">
        <v>226</v>
      </c>
      <c r="G36" s="117"/>
      <c r="H36" s="117"/>
      <c r="I36" s="117">
        <f t="shared" si="7"/>
        <v>0</v>
      </c>
      <c r="J36" s="117"/>
      <c r="K36" s="117"/>
      <c r="L36" s="117">
        <f t="shared" si="8"/>
        <v>0</v>
      </c>
      <c r="M36" s="117"/>
      <c r="N36" s="117"/>
      <c r="O36" s="117">
        <f t="shared" si="9"/>
        <v>0</v>
      </c>
    </row>
    <row r="37" spans="1:15" ht="16.5" hidden="1">
      <c r="A37" s="118" t="s">
        <v>647</v>
      </c>
      <c r="B37" s="119" t="s">
        <v>428</v>
      </c>
      <c r="C37" s="119" t="s">
        <v>743</v>
      </c>
      <c r="D37" s="119" t="s">
        <v>485</v>
      </c>
      <c r="E37" s="121" t="s">
        <v>744</v>
      </c>
      <c r="F37" s="43">
        <v>260</v>
      </c>
      <c r="G37" s="117">
        <f>G38</f>
        <v>0</v>
      </c>
      <c r="H37" s="117">
        <f>H38</f>
        <v>0</v>
      </c>
      <c r="I37" s="117">
        <f t="shared" si="7"/>
        <v>0</v>
      </c>
      <c r="J37" s="117">
        <f>J38</f>
        <v>0</v>
      </c>
      <c r="K37" s="117">
        <f>K38</f>
        <v>0</v>
      </c>
      <c r="L37" s="117">
        <f t="shared" si="8"/>
        <v>0</v>
      </c>
      <c r="M37" s="117">
        <f>M38</f>
        <v>0</v>
      </c>
      <c r="N37" s="117">
        <f>N38</f>
        <v>0</v>
      </c>
      <c r="O37" s="117">
        <f t="shared" si="9"/>
        <v>0</v>
      </c>
    </row>
    <row r="38" spans="1:15" ht="33" hidden="1">
      <c r="A38" s="118" t="s">
        <v>648</v>
      </c>
      <c r="B38" s="119" t="s">
        <v>428</v>
      </c>
      <c r="C38" s="119" t="s">
        <v>743</v>
      </c>
      <c r="D38" s="119" t="s">
        <v>485</v>
      </c>
      <c r="E38" s="121" t="s">
        <v>744</v>
      </c>
      <c r="F38" s="43">
        <v>262</v>
      </c>
      <c r="G38" s="117"/>
      <c r="H38" s="117"/>
      <c r="I38" s="117">
        <f t="shared" si="7"/>
        <v>0</v>
      </c>
      <c r="J38" s="117"/>
      <c r="K38" s="117"/>
      <c r="L38" s="117">
        <f t="shared" si="8"/>
        <v>0</v>
      </c>
      <c r="M38" s="117"/>
      <c r="N38" s="117"/>
      <c r="O38" s="117">
        <f t="shared" si="9"/>
        <v>0</v>
      </c>
    </row>
    <row r="39" spans="1:15" ht="16.5" hidden="1">
      <c r="A39" s="118" t="s">
        <v>608</v>
      </c>
      <c r="B39" s="119" t="s">
        <v>428</v>
      </c>
      <c r="C39" s="119" t="s">
        <v>743</v>
      </c>
      <c r="D39" s="119" t="s">
        <v>485</v>
      </c>
      <c r="E39" s="121" t="s">
        <v>744</v>
      </c>
      <c r="F39" s="43">
        <v>290</v>
      </c>
      <c r="G39" s="117"/>
      <c r="H39" s="117"/>
      <c r="I39" s="117">
        <f t="shared" si="7"/>
        <v>0</v>
      </c>
      <c r="J39" s="117"/>
      <c r="K39" s="117"/>
      <c r="L39" s="117">
        <f t="shared" si="8"/>
        <v>0</v>
      </c>
      <c r="M39" s="117"/>
      <c r="N39" s="117"/>
      <c r="O39" s="117">
        <f t="shared" si="9"/>
        <v>0</v>
      </c>
    </row>
    <row r="40" spans="1:15" ht="16.5" hidden="1">
      <c r="A40" s="118" t="s">
        <v>649</v>
      </c>
      <c r="B40" s="119" t="s">
        <v>428</v>
      </c>
      <c r="C40" s="119" t="s">
        <v>743</v>
      </c>
      <c r="D40" s="119" t="s">
        <v>485</v>
      </c>
      <c r="E40" s="121" t="s">
        <v>744</v>
      </c>
      <c r="F40" s="43">
        <v>300</v>
      </c>
      <c r="G40" s="117">
        <f>G41+G42</f>
        <v>0</v>
      </c>
      <c r="H40" s="117">
        <f>H41+H42</f>
        <v>0</v>
      </c>
      <c r="I40" s="117">
        <f t="shared" si="7"/>
        <v>0</v>
      </c>
      <c r="J40" s="117">
        <f>J41+J42</f>
        <v>0</v>
      </c>
      <c r="K40" s="117">
        <f>K41+K42</f>
        <v>0</v>
      </c>
      <c r="L40" s="117">
        <f t="shared" si="8"/>
        <v>0</v>
      </c>
      <c r="M40" s="117">
        <f>M41+M42</f>
        <v>0</v>
      </c>
      <c r="N40" s="117">
        <f>N41+N42</f>
        <v>0</v>
      </c>
      <c r="O40" s="117">
        <f t="shared" si="9"/>
        <v>0</v>
      </c>
    </row>
    <row r="41" spans="1:15" ht="16.5" hidden="1">
      <c r="A41" s="118" t="s">
        <v>714</v>
      </c>
      <c r="B41" s="119" t="s">
        <v>428</v>
      </c>
      <c r="C41" s="119" t="s">
        <v>743</v>
      </c>
      <c r="D41" s="119" t="s">
        <v>485</v>
      </c>
      <c r="E41" s="121" t="s">
        <v>744</v>
      </c>
      <c r="F41" s="43">
        <v>310</v>
      </c>
      <c r="G41" s="117"/>
      <c r="H41" s="117"/>
      <c r="I41" s="117">
        <f t="shared" si="7"/>
        <v>0</v>
      </c>
      <c r="J41" s="117"/>
      <c r="K41" s="117"/>
      <c r="L41" s="117">
        <f t="shared" si="8"/>
        <v>0</v>
      </c>
      <c r="M41" s="117"/>
      <c r="N41" s="117"/>
      <c r="O41" s="117">
        <f t="shared" si="9"/>
        <v>0</v>
      </c>
    </row>
    <row r="42" spans="1:15" ht="33" hidden="1">
      <c r="A42" s="118" t="s">
        <v>715</v>
      </c>
      <c r="B42" s="119" t="s">
        <v>428</v>
      </c>
      <c r="C42" s="119" t="s">
        <v>743</v>
      </c>
      <c r="D42" s="119" t="s">
        <v>485</v>
      </c>
      <c r="E42" s="121" t="s">
        <v>744</v>
      </c>
      <c r="F42" s="43">
        <v>340</v>
      </c>
      <c r="G42" s="117"/>
      <c r="H42" s="117"/>
      <c r="I42" s="117">
        <f>H42+G42</f>
        <v>0</v>
      </c>
      <c r="J42" s="117"/>
      <c r="K42" s="117"/>
      <c r="L42" s="117">
        <f>K42+J42</f>
        <v>0</v>
      </c>
      <c r="M42" s="117"/>
      <c r="N42" s="117"/>
      <c r="O42" s="117">
        <f>N42+M42</f>
        <v>0</v>
      </c>
    </row>
    <row r="43" spans="1:15" ht="33">
      <c r="A43" s="45" t="s">
        <v>622</v>
      </c>
      <c r="B43" s="119" t="s">
        <v>428</v>
      </c>
      <c r="C43" s="119" t="s">
        <v>743</v>
      </c>
      <c r="D43" s="121"/>
      <c r="E43" s="121"/>
      <c r="F43" s="119"/>
      <c r="G43" s="117">
        <f aca="true" t="shared" si="10" ref="G43:O45">G44</f>
        <v>0</v>
      </c>
      <c r="H43" s="117">
        <f t="shared" si="10"/>
        <v>0</v>
      </c>
      <c r="I43" s="117">
        <f t="shared" si="10"/>
        <v>0</v>
      </c>
      <c r="J43" s="117">
        <f t="shared" si="10"/>
        <v>0</v>
      </c>
      <c r="K43" s="117">
        <f t="shared" si="10"/>
        <v>0</v>
      </c>
      <c r="L43" s="117">
        <f t="shared" si="10"/>
        <v>0</v>
      </c>
      <c r="M43" s="117">
        <f t="shared" si="10"/>
        <v>0</v>
      </c>
      <c r="N43" s="117">
        <f t="shared" si="10"/>
        <v>0</v>
      </c>
      <c r="O43" s="117">
        <f t="shared" si="10"/>
        <v>0</v>
      </c>
    </row>
    <row r="44" spans="1:15" ht="16.5">
      <c r="A44" s="45" t="s">
        <v>482</v>
      </c>
      <c r="B44" s="119" t="s">
        <v>428</v>
      </c>
      <c r="C44" s="119" t="s">
        <v>743</v>
      </c>
      <c r="D44" s="119" t="s">
        <v>483</v>
      </c>
      <c r="E44" s="121"/>
      <c r="F44" s="119"/>
      <c r="G44" s="117">
        <f t="shared" si="10"/>
        <v>0</v>
      </c>
      <c r="H44" s="117">
        <f t="shared" si="10"/>
        <v>0</v>
      </c>
      <c r="I44" s="117">
        <f t="shared" si="10"/>
        <v>0</v>
      </c>
      <c r="J44" s="117">
        <f t="shared" si="10"/>
        <v>0</v>
      </c>
      <c r="K44" s="117">
        <f t="shared" si="10"/>
        <v>0</v>
      </c>
      <c r="L44" s="117">
        <f t="shared" si="10"/>
        <v>0</v>
      </c>
      <c r="M44" s="117">
        <f t="shared" si="10"/>
        <v>0</v>
      </c>
      <c r="N44" s="117">
        <f t="shared" si="10"/>
        <v>0</v>
      </c>
      <c r="O44" s="117">
        <f t="shared" si="10"/>
        <v>0</v>
      </c>
    </row>
    <row r="45" spans="1:15" ht="33">
      <c r="A45" s="45" t="s">
        <v>484</v>
      </c>
      <c r="B45" s="119" t="s">
        <v>428</v>
      </c>
      <c r="C45" s="119" t="s">
        <v>743</v>
      </c>
      <c r="D45" s="119" t="s">
        <v>485</v>
      </c>
      <c r="E45" s="121"/>
      <c r="F45" s="119"/>
      <c r="G45" s="117">
        <f t="shared" si="10"/>
        <v>0</v>
      </c>
      <c r="H45" s="117">
        <f t="shared" si="10"/>
        <v>0</v>
      </c>
      <c r="I45" s="117">
        <f t="shared" si="10"/>
        <v>0</v>
      </c>
      <c r="J45" s="117">
        <f t="shared" si="10"/>
        <v>0</v>
      </c>
      <c r="K45" s="117">
        <f t="shared" si="10"/>
        <v>0</v>
      </c>
      <c r="L45" s="117">
        <f t="shared" si="10"/>
        <v>0</v>
      </c>
      <c r="M45" s="117">
        <f t="shared" si="10"/>
        <v>0</v>
      </c>
      <c r="N45" s="117">
        <f t="shared" si="10"/>
        <v>0</v>
      </c>
      <c r="O45" s="117">
        <f t="shared" si="10"/>
        <v>0</v>
      </c>
    </row>
    <row r="46" spans="1:15" ht="33">
      <c r="A46" s="45" t="s">
        <v>500</v>
      </c>
      <c r="B46" s="119" t="s">
        <v>428</v>
      </c>
      <c r="C46" s="119" t="s">
        <v>743</v>
      </c>
      <c r="D46" s="119" t="s">
        <v>485</v>
      </c>
      <c r="E46" s="121" t="s">
        <v>744</v>
      </c>
      <c r="F46" s="43"/>
      <c r="G46" s="117">
        <f aca="true" t="shared" si="11" ref="G46:O46">G47+G51+G58+G60+G61</f>
        <v>0</v>
      </c>
      <c r="H46" s="117">
        <f t="shared" si="11"/>
        <v>0</v>
      </c>
      <c r="I46" s="117">
        <f t="shared" si="11"/>
        <v>0</v>
      </c>
      <c r="J46" s="117">
        <f t="shared" si="11"/>
        <v>0</v>
      </c>
      <c r="K46" s="117">
        <f t="shared" si="11"/>
        <v>0</v>
      </c>
      <c r="L46" s="117">
        <f t="shared" si="11"/>
        <v>0</v>
      </c>
      <c r="M46" s="117">
        <f t="shared" si="11"/>
        <v>0</v>
      </c>
      <c r="N46" s="117">
        <f t="shared" si="11"/>
        <v>0</v>
      </c>
      <c r="O46" s="117">
        <f t="shared" si="11"/>
        <v>0</v>
      </c>
    </row>
    <row r="47" spans="1:15" ht="33" hidden="1">
      <c r="A47" s="118" t="s">
        <v>638</v>
      </c>
      <c r="B47" s="119" t="s">
        <v>428</v>
      </c>
      <c r="C47" s="119" t="s">
        <v>737</v>
      </c>
      <c r="D47" s="119" t="s">
        <v>485</v>
      </c>
      <c r="E47" s="121" t="s">
        <v>744</v>
      </c>
      <c r="F47" s="43">
        <v>210</v>
      </c>
      <c r="G47" s="117">
        <f aca="true" t="shared" si="12" ref="G47:O47">G48+G49+G50</f>
        <v>0</v>
      </c>
      <c r="H47" s="117">
        <f t="shared" si="12"/>
        <v>0</v>
      </c>
      <c r="I47" s="117">
        <f t="shared" si="12"/>
        <v>0</v>
      </c>
      <c r="J47" s="117">
        <f t="shared" si="12"/>
        <v>0</v>
      </c>
      <c r="K47" s="117">
        <f t="shared" si="12"/>
        <v>0</v>
      </c>
      <c r="L47" s="117">
        <f t="shared" si="12"/>
        <v>0</v>
      </c>
      <c r="M47" s="117">
        <f t="shared" si="12"/>
        <v>0</v>
      </c>
      <c r="N47" s="117">
        <f t="shared" si="12"/>
        <v>0</v>
      </c>
      <c r="O47" s="117">
        <f t="shared" si="12"/>
        <v>0</v>
      </c>
    </row>
    <row r="48" spans="1:15" ht="16.5" hidden="1">
      <c r="A48" s="118" t="s">
        <v>639</v>
      </c>
      <c r="B48" s="119" t="s">
        <v>428</v>
      </c>
      <c r="C48" s="119" t="s">
        <v>737</v>
      </c>
      <c r="D48" s="119" t="s">
        <v>485</v>
      </c>
      <c r="E48" s="121" t="s">
        <v>744</v>
      </c>
      <c r="F48" s="43">
        <v>211</v>
      </c>
      <c r="G48" s="117"/>
      <c r="H48" s="117"/>
      <c r="I48" s="117">
        <f aca="true" t="shared" si="13" ref="I48:I62">H48+G48</f>
        <v>0</v>
      </c>
      <c r="J48" s="117"/>
      <c r="K48" s="117"/>
      <c r="L48" s="117">
        <f aca="true" t="shared" si="14" ref="L48:L62">K48+J48</f>
        <v>0</v>
      </c>
      <c r="M48" s="117"/>
      <c r="N48" s="117"/>
      <c r="O48" s="117">
        <f aca="true" t="shared" si="15" ref="O48:O62">N48+M48</f>
        <v>0</v>
      </c>
    </row>
    <row r="49" spans="1:15" ht="16.5" hidden="1">
      <c r="A49" s="118" t="s">
        <v>640</v>
      </c>
      <c r="B49" s="119" t="s">
        <v>428</v>
      </c>
      <c r="C49" s="119" t="s">
        <v>737</v>
      </c>
      <c r="D49" s="119" t="s">
        <v>485</v>
      </c>
      <c r="E49" s="121" t="s">
        <v>744</v>
      </c>
      <c r="F49" s="43">
        <v>212</v>
      </c>
      <c r="G49" s="117"/>
      <c r="H49" s="117"/>
      <c r="I49" s="117">
        <f t="shared" si="13"/>
        <v>0</v>
      </c>
      <c r="J49" s="117"/>
      <c r="K49" s="117"/>
      <c r="L49" s="117">
        <f t="shared" si="14"/>
        <v>0</v>
      </c>
      <c r="M49" s="117"/>
      <c r="N49" s="117"/>
      <c r="O49" s="117">
        <f t="shared" si="15"/>
        <v>0</v>
      </c>
    </row>
    <row r="50" spans="1:15" ht="16.5" hidden="1">
      <c r="A50" s="118" t="s">
        <v>641</v>
      </c>
      <c r="B50" s="119" t="s">
        <v>428</v>
      </c>
      <c r="C50" s="119" t="s">
        <v>737</v>
      </c>
      <c r="D50" s="119" t="s">
        <v>485</v>
      </c>
      <c r="E50" s="121" t="s">
        <v>744</v>
      </c>
      <c r="F50" s="43">
        <v>213</v>
      </c>
      <c r="G50" s="117"/>
      <c r="H50" s="117"/>
      <c r="I50" s="117">
        <f t="shared" si="13"/>
        <v>0</v>
      </c>
      <c r="J50" s="117"/>
      <c r="K50" s="117"/>
      <c r="L50" s="117">
        <f t="shared" si="14"/>
        <v>0</v>
      </c>
      <c r="M50" s="117"/>
      <c r="N50" s="117"/>
      <c r="O50" s="117">
        <f t="shared" si="15"/>
        <v>0</v>
      </c>
    </row>
    <row r="51" spans="1:15" ht="16.5" hidden="1">
      <c r="A51" s="118" t="s">
        <v>632</v>
      </c>
      <c r="B51" s="119" t="s">
        <v>428</v>
      </c>
      <c r="C51" s="119" t="s">
        <v>737</v>
      </c>
      <c r="D51" s="119" t="s">
        <v>485</v>
      </c>
      <c r="E51" s="121" t="s">
        <v>744</v>
      </c>
      <c r="F51" s="43">
        <v>220</v>
      </c>
      <c r="G51" s="117">
        <f>G52+G53+G54+G55+G56+G57</f>
        <v>0</v>
      </c>
      <c r="H51" s="117">
        <f>H52+H53+H54+H55+H56+H57</f>
        <v>0</v>
      </c>
      <c r="I51" s="117">
        <f t="shared" si="13"/>
        <v>0</v>
      </c>
      <c r="J51" s="117">
        <f>J52+J53+J54+J55+J56+J57</f>
        <v>0</v>
      </c>
      <c r="K51" s="117">
        <f>K52+K53+K54+K55+K56+K57</f>
        <v>0</v>
      </c>
      <c r="L51" s="117">
        <f t="shared" si="14"/>
        <v>0</v>
      </c>
      <c r="M51" s="117">
        <f>M52+M53+M54+M55+M56+M57</f>
        <v>0</v>
      </c>
      <c r="N51" s="117">
        <f>N52+N53+N54+N55+N56+N57</f>
        <v>0</v>
      </c>
      <c r="O51" s="117">
        <f t="shared" si="15"/>
        <v>0</v>
      </c>
    </row>
    <row r="52" spans="1:15" ht="16.5" hidden="1">
      <c r="A52" s="118" t="s">
        <v>642</v>
      </c>
      <c r="B52" s="119" t="s">
        <v>428</v>
      </c>
      <c r="C52" s="119" t="s">
        <v>737</v>
      </c>
      <c r="D52" s="119" t="s">
        <v>485</v>
      </c>
      <c r="E52" s="121" t="s">
        <v>744</v>
      </c>
      <c r="F52" s="43">
        <v>221</v>
      </c>
      <c r="G52" s="117"/>
      <c r="H52" s="117"/>
      <c r="I52" s="117">
        <f t="shared" si="13"/>
        <v>0</v>
      </c>
      <c r="J52" s="117"/>
      <c r="K52" s="117"/>
      <c r="L52" s="117">
        <f t="shared" si="14"/>
        <v>0</v>
      </c>
      <c r="M52" s="117"/>
      <c r="N52" s="117"/>
      <c r="O52" s="117">
        <f t="shared" si="15"/>
        <v>0</v>
      </c>
    </row>
    <row r="53" spans="1:15" ht="16.5" hidden="1">
      <c r="A53" s="118" t="s">
        <v>643</v>
      </c>
      <c r="B53" s="119" t="s">
        <v>428</v>
      </c>
      <c r="C53" s="119" t="s">
        <v>737</v>
      </c>
      <c r="D53" s="119" t="s">
        <v>485</v>
      </c>
      <c r="E53" s="121" t="s">
        <v>744</v>
      </c>
      <c r="F53" s="43">
        <v>222</v>
      </c>
      <c r="G53" s="117"/>
      <c r="H53" s="117"/>
      <c r="I53" s="117">
        <f t="shared" si="13"/>
        <v>0</v>
      </c>
      <c r="J53" s="117"/>
      <c r="K53" s="117"/>
      <c r="L53" s="117">
        <f t="shared" si="14"/>
        <v>0</v>
      </c>
      <c r="M53" s="117"/>
      <c r="N53" s="117"/>
      <c r="O53" s="117">
        <f t="shared" si="15"/>
        <v>0</v>
      </c>
    </row>
    <row r="54" spans="1:15" ht="16.5" hidden="1">
      <c r="A54" s="118" t="s">
        <v>644</v>
      </c>
      <c r="B54" s="119" t="s">
        <v>428</v>
      </c>
      <c r="C54" s="119" t="s">
        <v>737</v>
      </c>
      <c r="D54" s="119" t="s">
        <v>485</v>
      </c>
      <c r="E54" s="121" t="s">
        <v>744</v>
      </c>
      <c r="F54" s="43">
        <v>223</v>
      </c>
      <c r="G54" s="117"/>
      <c r="H54" s="117"/>
      <c r="I54" s="117">
        <f t="shared" si="13"/>
        <v>0</v>
      </c>
      <c r="J54" s="117"/>
      <c r="K54" s="117"/>
      <c r="L54" s="117">
        <f t="shared" si="14"/>
        <v>0</v>
      </c>
      <c r="M54" s="117"/>
      <c r="N54" s="117"/>
      <c r="O54" s="117">
        <f t="shared" si="15"/>
        <v>0</v>
      </c>
    </row>
    <row r="55" spans="1:15" ht="33" hidden="1">
      <c r="A55" s="118" t="s">
        <v>645</v>
      </c>
      <c r="B55" s="119" t="s">
        <v>428</v>
      </c>
      <c r="C55" s="119" t="s">
        <v>737</v>
      </c>
      <c r="D55" s="119" t="s">
        <v>485</v>
      </c>
      <c r="E55" s="121" t="s">
        <v>744</v>
      </c>
      <c r="F55" s="43">
        <v>224</v>
      </c>
      <c r="G55" s="117"/>
      <c r="H55" s="117"/>
      <c r="I55" s="117">
        <f t="shared" si="13"/>
        <v>0</v>
      </c>
      <c r="J55" s="117"/>
      <c r="K55" s="117"/>
      <c r="L55" s="117">
        <f t="shared" si="14"/>
        <v>0</v>
      </c>
      <c r="M55" s="117"/>
      <c r="N55" s="117"/>
      <c r="O55" s="117">
        <f t="shared" si="15"/>
        <v>0</v>
      </c>
    </row>
    <row r="56" spans="1:15" ht="16.5" hidden="1">
      <c r="A56" s="118" t="s">
        <v>646</v>
      </c>
      <c r="B56" s="119" t="s">
        <v>428</v>
      </c>
      <c r="C56" s="119" t="s">
        <v>737</v>
      </c>
      <c r="D56" s="119" t="s">
        <v>485</v>
      </c>
      <c r="E56" s="121" t="s">
        <v>744</v>
      </c>
      <c r="F56" s="43">
        <v>225</v>
      </c>
      <c r="G56" s="117"/>
      <c r="H56" s="117"/>
      <c r="I56" s="117">
        <f t="shared" si="13"/>
        <v>0</v>
      </c>
      <c r="J56" s="117"/>
      <c r="K56" s="117"/>
      <c r="L56" s="117">
        <f t="shared" si="14"/>
        <v>0</v>
      </c>
      <c r="M56" s="117"/>
      <c r="N56" s="117"/>
      <c r="O56" s="117">
        <f t="shared" si="15"/>
        <v>0</v>
      </c>
    </row>
    <row r="57" spans="1:15" ht="16.5" hidden="1">
      <c r="A57" s="118" t="s">
        <v>634</v>
      </c>
      <c r="B57" s="119" t="s">
        <v>428</v>
      </c>
      <c r="C57" s="119" t="s">
        <v>737</v>
      </c>
      <c r="D57" s="119" t="s">
        <v>485</v>
      </c>
      <c r="E57" s="121" t="s">
        <v>744</v>
      </c>
      <c r="F57" s="43">
        <v>226</v>
      </c>
      <c r="G57" s="117"/>
      <c r="H57" s="117"/>
      <c r="I57" s="117">
        <f t="shared" si="13"/>
        <v>0</v>
      </c>
      <c r="J57" s="117"/>
      <c r="K57" s="117"/>
      <c r="L57" s="117">
        <f t="shared" si="14"/>
        <v>0</v>
      </c>
      <c r="M57" s="117"/>
      <c r="N57" s="117"/>
      <c r="O57" s="117">
        <f t="shared" si="15"/>
        <v>0</v>
      </c>
    </row>
    <row r="58" spans="1:15" ht="16.5" hidden="1">
      <c r="A58" s="118" t="s">
        <v>647</v>
      </c>
      <c r="B58" s="119" t="s">
        <v>428</v>
      </c>
      <c r="C58" s="119" t="s">
        <v>737</v>
      </c>
      <c r="D58" s="119" t="s">
        <v>485</v>
      </c>
      <c r="E58" s="121" t="s">
        <v>744</v>
      </c>
      <c r="F58" s="43">
        <v>260</v>
      </c>
      <c r="G58" s="117">
        <f>G59</f>
        <v>0</v>
      </c>
      <c r="H58" s="117">
        <f>H59</f>
        <v>0</v>
      </c>
      <c r="I58" s="117">
        <f t="shared" si="13"/>
        <v>0</v>
      </c>
      <c r="J58" s="117">
        <f>J59</f>
        <v>0</v>
      </c>
      <c r="K58" s="117">
        <f>K59</f>
        <v>0</v>
      </c>
      <c r="L58" s="117">
        <f t="shared" si="14"/>
        <v>0</v>
      </c>
      <c r="M58" s="117">
        <f>M59</f>
        <v>0</v>
      </c>
      <c r="N58" s="117">
        <f>N59</f>
        <v>0</v>
      </c>
      <c r="O58" s="117">
        <f t="shared" si="15"/>
        <v>0</v>
      </c>
    </row>
    <row r="59" spans="1:15" ht="33" hidden="1">
      <c r="A59" s="118" t="s">
        <v>648</v>
      </c>
      <c r="B59" s="119" t="s">
        <v>428</v>
      </c>
      <c r="C59" s="119" t="s">
        <v>737</v>
      </c>
      <c r="D59" s="119" t="s">
        <v>485</v>
      </c>
      <c r="E59" s="121" t="s">
        <v>744</v>
      </c>
      <c r="F59" s="43">
        <v>262</v>
      </c>
      <c r="G59" s="117"/>
      <c r="H59" s="117"/>
      <c r="I59" s="117">
        <f t="shared" si="13"/>
        <v>0</v>
      </c>
      <c r="J59" s="117"/>
      <c r="K59" s="117"/>
      <c r="L59" s="117">
        <f t="shared" si="14"/>
        <v>0</v>
      </c>
      <c r="M59" s="117"/>
      <c r="N59" s="117"/>
      <c r="O59" s="117">
        <f t="shared" si="15"/>
        <v>0</v>
      </c>
    </row>
    <row r="60" spans="1:15" ht="16.5" hidden="1">
      <c r="A60" s="118" t="s">
        <v>608</v>
      </c>
      <c r="B60" s="119" t="s">
        <v>428</v>
      </c>
      <c r="C60" s="119" t="s">
        <v>737</v>
      </c>
      <c r="D60" s="119" t="s">
        <v>485</v>
      </c>
      <c r="E60" s="121" t="s">
        <v>744</v>
      </c>
      <c r="F60" s="43">
        <v>290</v>
      </c>
      <c r="G60" s="117"/>
      <c r="H60" s="117"/>
      <c r="I60" s="117">
        <f t="shared" si="13"/>
        <v>0</v>
      </c>
      <c r="J60" s="117"/>
      <c r="K60" s="117"/>
      <c r="L60" s="117">
        <f t="shared" si="14"/>
        <v>0</v>
      </c>
      <c r="M60" s="117"/>
      <c r="N60" s="117"/>
      <c r="O60" s="117">
        <f t="shared" si="15"/>
        <v>0</v>
      </c>
    </row>
    <row r="61" spans="1:15" ht="16.5" hidden="1">
      <c r="A61" s="118" t="s">
        <v>649</v>
      </c>
      <c r="B61" s="119" t="s">
        <v>428</v>
      </c>
      <c r="C61" s="119" t="s">
        <v>737</v>
      </c>
      <c r="D61" s="119" t="s">
        <v>485</v>
      </c>
      <c r="E61" s="121" t="s">
        <v>744</v>
      </c>
      <c r="F61" s="43">
        <v>300</v>
      </c>
      <c r="G61" s="117">
        <f>G62+G63</f>
        <v>0</v>
      </c>
      <c r="H61" s="117">
        <f>H62+H63</f>
        <v>0</v>
      </c>
      <c r="I61" s="117">
        <f t="shared" si="13"/>
        <v>0</v>
      </c>
      <c r="J61" s="117">
        <f>J62+J63</f>
        <v>0</v>
      </c>
      <c r="K61" s="117">
        <f>K62+K63</f>
        <v>0</v>
      </c>
      <c r="L61" s="117">
        <f t="shared" si="14"/>
        <v>0</v>
      </c>
      <c r="M61" s="117">
        <f>M62+M63</f>
        <v>0</v>
      </c>
      <c r="N61" s="117">
        <f>N62+N63</f>
        <v>0</v>
      </c>
      <c r="O61" s="117">
        <f t="shared" si="15"/>
        <v>0</v>
      </c>
    </row>
    <row r="62" spans="1:15" ht="16.5" hidden="1">
      <c r="A62" s="118" t="s">
        <v>714</v>
      </c>
      <c r="B62" s="119" t="s">
        <v>428</v>
      </c>
      <c r="C62" s="119" t="s">
        <v>737</v>
      </c>
      <c r="D62" s="119" t="s">
        <v>485</v>
      </c>
      <c r="E62" s="121" t="s">
        <v>744</v>
      </c>
      <c r="F62" s="43">
        <v>310</v>
      </c>
      <c r="G62" s="117"/>
      <c r="H62" s="117"/>
      <c r="I62" s="117">
        <f t="shared" si="13"/>
        <v>0</v>
      </c>
      <c r="J62" s="117"/>
      <c r="K62" s="117"/>
      <c r="L62" s="117">
        <f t="shared" si="14"/>
        <v>0</v>
      </c>
      <c r="M62" s="117"/>
      <c r="N62" s="117"/>
      <c r="O62" s="117">
        <f t="shared" si="15"/>
        <v>0</v>
      </c>
    </row>
    <row r="63" spans="1:15" ht="33" hidden="1">
      <c r="A63" s="118" t="s">
        <v>715</v>
      </c>
      <c r="B63" s="119" t="s">
        <v>428</v>
      </c>
      <c r="C63" s="119" t="s">
        <v>737</v>
      </c>
      <c r="D63" s="119" t="s">
        <v>485</v>
      </c>
      <c r="E63" s="121" t="s">
        <v>744</v>
      </c>
      <c r="F63" s="43">
        <v>340</v>
      </c>
      <c r="G63" s="117"/>
      <c r="H63" s="117"/>
      <c r="I63" s="117">
        <f>H63+G63</f>
        <v>0</v>
      </c>
      <c r="J63" s="117"/>
      <c r="K63" s="117"/>
      <c r="L63" s="117">
        <f>K63+J63</f>
        <v>0</v>
      </c>
      <c r="M63" s="117"/>
      <c r="N63" s="117"/>
      <c r="O63" s="117">
        <f>N63+M63</f>
        <v>0</v>
      </c>
    </row>
    <row r="64" spans="1:15" ht="49.5">
      <c r="A64" s="118" t="s">
        <v>624</v>
      </c>
      <c r="B64" s="119" t="s">
        <v>428</v>
      </c>
      <c r="C64" s="119" t="s">
        <v>745</v>
      </c>
      <c r="D64" s="121"/>
      <c r="E64" s="121"/>
      <c r="F64" s="119"/>
      <c r="G64" s="117">
        <f aca="true" t="shared" si="16" ref="G64:O64">G65+G85</f>
        <v>8092.368</v>
      </c>
      <c r="H64" s="117">
        <f t="shared" si="16"/>
        <v>0</v>
      </c>
      <c r="I64" s="117">
        <f t="shared" si="16"/>
        <v>8092.368</v>
      </c>
      <c r="J64" s="117">
        <f t="shared" si="16"/>
        <v>5230</v>
      </c>
      <c r="K64" s="117">
        <f t="shared" si="16"/>
        <v>0</v>
      </c>
      <c r="L64" s="117">
        <f t="shared" si="16"/>
        <v>5230</v>
      </c>
      <c r="M64" s="117">
        <f t="shared" si="16"/>
        <v>7650</v>
      </c>
      <c r="N64" s="117">
        <f t="shared" si="16"/>
        <v>0</v>
      </c>
      <c r="O64" s="117">
        <f t="shared" si="16"/>
        <v>7650</v>
      </c>
    </row>
    <row r="65" spans="1:15" ht="16.5">
      <c r="A65" s="45" t="s">
        <v>482</v>
      </c>
      <c r="B65" s="119" t="s">
        <v>428</v>
      </c>
      <c r="C65" s="119" t="s">
        <v>745</v>
      </c>
      <c r="D65" s="119" t="s">
        <v>483</v>
      </c>
      <c r="E65" s="121"/>
      <c r="F65" s="119"/>
      <c r="G65" s="117">
        <f aca="true" t="shared" si="17" ref="G65:O66">G66</f>
        <v>1300</v>
      </c>
      <c r="H65" s="117">
        <f t="shared" si="17"/>
        <v>0</v>
      </c>
      <c r="I65" s="117">
        <f t="shared" si="17"/>
        <v>1300</v>
      </c>
      <c r="J65" s="117">
        <f t="shared" si="17"/>
        <v>500</v>
      </c>
      <c r="K65" s="117">
        <f t="shared" si="17"/>
        <v>0</v>
      </c>
      <c r="L65" s="117">
        <f t="shared" si="17"/>
        <v>500</v>
      </c>
      <c r="M65" s="117">
        <f t="shared" si="17"/>
        <v>1600</v>
      </c>
      <c r="N65" s="117">
        <f t="shared" si="17"/>
        <v>0</v>
      </c>
      <c r="O65" s="117">
        <f t="shared" si="17"/>
        <v>1600</v>
      </c>
    </row>
    <row r="66" spans="1:15" ht="33">
      <c r="A66" s="45" t="s">
        <v>484</v>
      </c>
      <c r="B66" s="119" t="s">
        <v>428</v>
      </c>
      <c r="C66" s="119" t="s">
        <v>745</v>
      </c>
      <c r="D66" s="119" t="s">
        <v>485</v>
      </c>
      <c r="E66" s="121"/>
      <c r="F66" s="119"/>
      <c r="G66" s="117">
        <f t="shared" si="17"/>
        <v>1300</v>
      </c>
      <c r="H66" s="117">
        <f t="shared" si="17"/>
        <v>0</v>
      </c>
      <c r="I66" s="117">
        <f t="shared" si="17"/>
        <v>1300</v>
      </c>
      <c r="J66" s="117">
        <f t="shared" si="17"/>
        <v>500</v>
      </c>
      <c r="K66" s="117">
        <f t="shared" si="17"/>
        <v>0</v>
      </c>
      <c r="L66" s="117">
        <f t="shared" si="17"/>
        <v>500</v>
      </c>
      <c r="M66" s="117">
        <f t="shared" si="17"/>
        <v>1600</v>
      </c>
      <c r="N66" s="117">
        <f t="shared" si="17"/>
        <v>0</v>
      </c>
      <c r="O66" s="117">
        <f t="shared" si="17"/>
        <v>1600</v>
      </c>
    </row>
    <row r="67" spans="1:15" ht="33">
      <c r="A67" s="45" t="s">
        <v>500</v>
      </c>
      <c r="B67" s="119" t="s">
        <v>428</v>
      </c>
      <c r="C67" s="119" t="s">
        <v>745</v>
      </c>
      <c r="D67" s="119" t="s">
        <v>485</v>
      </c>
      <c r="E67" s="121" t="s">
        <v>744</v>
      </c>
      <c r="F67" s="43"/>
      <c r="G67" s="117">
        <f aca="true" t="shared" si="18" ref="G67:O67">G68+G72+G79+G81+G82</f>
        <v>1300</v>
      </c>
      <c r="H67" s="117">
        <f t="shared" si="18"/>
        <v>0</v>
      </c>
      <c r="I67" s="117">
        <f t="shared" si="18"/>
        <v>1300</v>
      </c>
      <c r="J67" s="117">
        <f t="shared" si="18"/>
        <v>500</v>
      </c>
      <c r="K67" s="117">
        <f t="shared" si="18"/>
        <v>0</v>
      </c>
      <c r="L67" s="117">
        <f t="shared" si="18"/>
        <v>500</v>
      </c>
      <c r="M67" s="117">
        <f t="shared" si="18"/>
        <v>1600</v>
      </c>
      <c r="N67" s="117">
        <f t="shared" si="18"/>
        <v>0</v>
      </c>
      <c r="O67" s="117">
        <f t="shared" si="18"/>
        <v>1600</v>
      </c>
    </row>
    <row r="68" spans="1:15" ht="33" hidden="1">
      <c r="A68" s="118" t="s">
        <v>638</v>
      </c>
      <c r="B68" s="119" t="s">
        <v>428</v>
      </c>
      <c r="C68" s="119" t="s">
        <v>745</v>
      </c>
      <c r="D68" s="119" t="s">
        <v>485</v>
      </c>
      <c r="E68" s="121" t="s">
        <v>744</v>
      </c>
      <c r="F68" s="43">
        <v>210</v>
      </c>
      <c r="G68" s="117">
        <f aca="true" t="shared" si="19" ref="G68:O68">G69+G70+G71</f>
        <v>0</v>
      </c>
      <c r="H68" s="117">
        <f t="shared" si="19"/>
        <v>0</v>
      </c>
      <c r="I68" s="117">
        <f t="shared" si="19"/>
        <v>0</v>
      </c>
      <c r="J68" s="117">
        <f t="shared" si="19"/>
        <v>0</v>
      </c>
      <c r="K68" s="117">
        <f t="shared" si="19"/>
        <v>0</v>
      </c>
      <c r="L68" s="117">
        <f t="shared" si="19"/>
        <v>0</v>
      </c>
      <c r="M68" s="117">
        <f t="shared" si="19"/>
        <v>0</v>
      </c>
      <c r="N68" s="117">
        <f t="shared" si="19"/>
        <v>0</v>
      </c>
      <c r="O68" s="117">
        <f t="shared" si="19"/>
        <v>0</v>
      </c>
    </row>
    <row r="69" spans="1:15" ht="16.5" hidden="1">
      <c r="A69" s="118" t="s">
        <v>639</v>
      </c>
      <c r="B69" s="119" t="s">
        <v>428</v>
      </c>
      <c r="C69" s="119" t="s">
        <v>745</v>
      </c>
      <c r="D69" s="119" t="s">
        <v>485</v>
      </c>
      <c r="E69" s="121" t="s">
        <v>744</v>
      </c>
      <c r="F69" s="43">
        <v>211</v>
      </c>
      <c r="G69" s="117"/>
      <c r="H69" s="117"/>
      <c r="I69" s="117">
        <f aca="true" t="shared" si="20" ref="I69:I83">H69+G69</f>
        <v>0</v>
      </c>
      <c r="J69" s="117"/>
      <c r="K69" s="117"/>
      <c r="L69" s="117">
        <f aca="true" t="shared" si="21" ref="L69:L83">K69+J69</f>
        <v>0</v>
      </c>
      <c r="M69" s="117"/>
      <c r="N69" s="117"/>
      <c r="O69" s="117">
        <f aca="true" t="shared" si="22" ref="O69:O83">N69+M69</f>
        <v>0</v>
      </c>
    </row>
    <row r="70" spans="1:15" ht="16.5" hidden="1">
      <c r="A70" s="118" t="s">
        <v>640</v>
      </c>
      <c r="B70" s="119" t="s">
        <v>428</v>
      </c>
      <c r="C70" s="119" t="s">
        <v>745</v>
      </c>
      <c r="D70" s="119" t="s">
        <v>485</v>
      </c>
      <c r="E70" s="121" t="s">
        <v>744</v>
      </c>
      <c r="F70" s="43">
        <v>212</v>
      </c>
      <c r="G70" s="117"/>
      <c r="H70" s="117"/>
      <c r="I70" s="117">
        <f t="shared" si="20"/>
        <v>0</v>
      </c>
      <c r="J70" s="117"/>
      <c r="K70" s="117"/>
      <c r="L70" s="117">
        <f t="shared" si="21"/>
        <v>0</v>
      </c>
      <c r="M70" s="117"/>
      <c r="N70" s="117"/>
      <c r="O70" s="117">
        <f t="shared" si="22"/>
        <v>0</v>
      </c>
    </row>
    <row r="71" spans="1:15" ht="16.5" hidden="1">
      <c r="A71" s="118" t="s">
        <v>641</v>
      </c>
      <c r="B71" s="119" t="s">
        <v>428</v>
      </c>
      <c r="C71" s="119" t="s">
        <v>745</v>
      </c>
      <c r="D71" s="119" t="s">
        <v>485</v>
      </c>
      <c r="E71" s="121" t="s">
        <v>744</v>
      </c>
      <c r="F71" s="43">
        <v>213</v>
      </c>
      <c r="G71" s="117"/>
      <c r="H71" s="117"/>
      <c r="I71" s="117">
        <f t="shared" si="20"/>
        <v>0</v>
      </c>
      <c r="J71" s="117"/>
      <c r="K71" s="117"/>
      <c r="L71" s="117">
        <f t="shared" si="21"/>
        <v>0</v>
      </c>
      <c r="M71" s="117"/>
      <c r="N71" s="117"/>
      <c r="O71" s="117">
        <f t="shared" si="22"/>
        <v>0</v>
      </c>
    </row>
    <row r="72" spans="1:15" ht="16.5" hidden="1">
      <c r="A72" s="118" t="s">
        <v>632</v>
      </c>
      <c r="B72" s="119" t="s">
        <v>428</v>
      </c>
      <c r="C72" s="119" t="s">
        <v>745</v>
      </c>
      <c r="D72" s="119" t="s">
        <v>485</v>
      </c>
      <c r="E72" s="121" t="s">
        <v>744</v>
      </c>
      <c r="F72" s="43">
        <v>220</v>
      </c>
      <c r="G72" s="117">
        <f>G73+G74+G75+G76+G77+G78</f>
        <v>1300</v>
      </c>
      <c r="H72" s="117">
        <f>H73+H74+H75+H76+H77+H78</f>
        <v>0</v>
      </c>
      <c r="I72" s="117">
        <f t="shared" si="20"/>
        <v>1300</v>
      </c>
      <c r="J72" s="117">
        <f>J73+J74+J75+J76+J77+J78</f>
        <v>500</v>
      </c>
      <c r="K72" s="117">
        <f>K73+K74+K75+K76+K77+K78</f>
        <v>0</v>
      </c>
      <c r="L72" s="117">
        <f t="shared" si="21"/>
        <v>500</v>
      </c>
      <c r="M72" s="117">
        <f>M73+M74+M75+M76+M77+M78</f>
        <v>1600</v>
      </c>
      <c r="N72" s="117">
        <f>N73+N74+N75+N76+N77+N78</f>
        <v>0</v>
      </c>
      <c r="O72" s="117">
        <f t="shared" si="22"/>
        <v>1600</v>
      </c>
    </row>
    <row r="73" spans="1:15" ht="16.5" hidden="1">
      <c r="A73" s="118" t="s">
        <v>642</v>
      </c>
      <c r="B73" s="119" t="s">
        <v>428</v>
      </c>
      <c r="C73" s="119" t="s">
        <v>745</v>
      </c>
      <c r="D73" s="119" t="s">
        <v>485</v>
      </c>
      <c r="E73" s="121" t="s">
        <v>744</v>
      </c>
      <c r="F73" s="43">
        <v>221</v>
      </c>
      <c r="G73" s="117"/>
      <c r="H73" s="117"/>
      <c r="I73" s="117">
        <f t="shared" si="20"/>
        <v>0</v>
      </c>
      <c r="J73" s="117"/>
      <c r="K73" s="117"/>
      <c r="L73" s="117">
        <f t="shared" si="21"/>
        <v>0</v>
      </c>
      <c r="M73" s="117"/>
      <c r="N73" s="117"/>
      <c r="O73" s="117">
        <f t="shared" si="22"/>
        <v>0</v>
      </c>
    </row>
    <row r="74" spans="1:15" ht="16.5" hidden="1">
      <c r="A74" s="118" t="s">
        <v>643</v>
      </c>
      <c r="B74" s="119" t="s">
        <v>428</v>
      </c>
      <c r="C74" s="119" t="s">
        <v>745</v>
      </c>
      <c r="D74" s="119" t="s">
        <v>485</v>
      </c>
      <c r="E74" s="121" t="s">
        <v>744</v>
      </c>
      <c r="F74" s="43">
        <v>222</v>
      </c>
      <c r="G74" s="117"/>
      <c r="H74" s="117"/>
      <c r="I74" s="117">
        <f t="shared" si="20"/>
        <v>0</v>
      </c>
      <c r="J74" s="117"/>
      <c r="K74" s="117"/>
      <c r="L74" s="117">
        <f t="shared" si="21"/>
        <v>0</v>
      </c>
      <c r="M74" s="117"/>
      <c r="N74" s="117"/>
      <c r="O74" s="117">
        <f t="shared" si="22"/>
        <v>0</v>
      </c>
    </row>
    <row r="75" spans="1:15" ht="16.5" hidden="1">
      <c r="A75" s="118" t="s">
        <v>644</v>
      </c>
      <c r="B75" s="119" t="s">
        <v>428</v>
      </c>
      <c r="C75" s="119" t="s">
        <v>745</v>
      </c>
      <c r="D75" s="119" t="s">
        <v>485</v>
      </c>
      <c r="E75" s="121" t="s">
        <v>744</v>
      </c>
      <c r="F75" s="43">
        <v>223</v>
      </c>
      <c r="G75" s="117"/>
      <c r="H75" s="117"/>
      <c r="I75" s="117">
        <f t="shared" si="20"/>
        <v>0</v>
      </c>
      <c r="J75" s="117"/>
      <c r="K75" s="117"/>
      <c r="L75" s="117">
        <f t="shared" si="21"/>
        <v>0</v>
      </c>
      <c r="M75" s="117"/>
      <c r="N75" s="117"/>
      <c r="O75" s="117">
        <f t="shared" si="22"/>
        <v>0</v>
      </c>
    </row>
    <row r="76" spans="1:15" ht="33" hidden="1">
      <c r="A76" s="118" t="s">
        <v>645</v>
      </c>
      <c r="B76" s="119" t="s">
        <v>428</v>
      </c>
      <c r="C76" s="119" t="s">
        <v>745</v>
      </c>
      <c r="D76" s="119" t="s">
        <v>485</v>
      </c>
      <c r="E76" s="121" t="s">
        <v>744</v>
      </c>
      <c r="F76" s="43">
        <v>224</v>
      </c>
      <c r="G76" s="117"/>
      <c r="H76" s="117"/>
      <c r="I76" s="117">
        <f t="shared" si="20"/>
        <v>0</v>
      </c>
      <c r="J76" s="117"/>
      <c r="K76" s="117"/>
      <c r="L76" s="117">
        <f t="shared" si="21"/>
        <v>0</v>
      </c>
      <c r="M76" s="117"/>
      <c r="N76" s="117"/>
      <c r="O76" s="117">
        <f t="shared" si="22"/>
        <v>0</v>
      </c>
    </row>
    <row r="77" spans="1:15" ht="16.5" hidden="1">
      <c r="A77" s="118" t="s">
        <v>646</v>
      </c>
      <c r="B77" s="119" t="s">
        <v>428</v>
      </c>
      <c r="C77" s="119" t="s">
        <v>745</v>
      </c>
      <c r="D77" s="119" t="s">
        <v>485</v>
      </c>
      <c r="E77" s="121" t="s">
        <v>744</v>
      </c>
      <c r="F77" s="43">
        <v>225</v>
      </c>
      <c r="G77" s="117">
        <f>7120-5520-300</f>
        <v>1300</v>
      </c>
      <c r="H77" s="117"/>
      <c r="I77" s="117">
        <f t="shared" si="20"/>
        <v>1300</v>
      </c>
      <c r="J77" s="117">
        <v>500</v>
      </c>
      <c r="K77" s="117"/>
      <c r="L77" s="117">
        <f t="shared" si="21"/>
        <v>500</v>
      </c>
      <c r="M77" s="117">
        <f>7120-5520</f>
        <v>1600</v>
      </c>
      <c r="N77" s="117"/>
      <c r="O77" s="117">
        <f t="shared" si="22"/>
        <v>1600</v>
      </c>
    </row>
    <row r="78" spans="1:15" ht="16.5" hidden="1">
      <c r="A78" s="118" t="s">
        <v>634</v>
      </c>
      <c r="B78" s="119" t="s">
        <v>428</v>
      </c>
      <c r="C78" s="119" t="s">
        <v>745</v>
      </c>
      <c r="D78" s="119" t="s">
        <v>485</v>
      </c>
      <c r="E78" s="121" t="s">
        <v>744</v>
      </c>
      <c r="F78" s="43">
        <v>226</v>
      </c>
      <c r="G78" s="117"/>
      <c r="H78" s="117"/>
      <c r="I78" s="117">
        <f t="shared" si="20"/>
        <v>0</v>
      </c>
      <c r="J78" s="117"/>
      <c r="K78" s="117"/>
      <c r="L78" s="117">
        <f t="shared" si="21"/>
        <v>0</v>
      </c>
      <c r="M78" s="117"/>
      <c r="N78" s="117"/>
      <c r="O78" s="117">
        <f t="shared" si="22"/>
        <v>0</v>
      </c>
    </row>
    <row r="79" spans="1:15" ht="16.5" hidden="1">
      <c r="A79" s="118" t="s">
        <v>647</v>
      </c>
      <c r="B79" s="119" t="s">
        <v>428</v>
      </c>
      <c r="C79" s="119" t="s">
        <v>745</v>
      </c>
      <c r="D79" s="119" t="s">
        <v>485</v>
      </c>
      <c r="E79" s="121" t="s">
        <v>744</v>
      </c>
      <c r="F79" s="43">
        <v>260</v>
      </c>
      <c r="G79" s="117">
        <f>G80</f>
        <v>0</v>
      </c>
      <c r="H79" s="117">
        <f>H80</f>
        <v>0</v>
      </c>
      <c r="I79" s="117">
        <f t="shared" si="20"/>
        <v>0</v>
      </c>
      <c r="J79" s="117">
        <f>J80</f>
        <v>0</v>
      </c>
      <c r="K79" s="117">
        <f>K80</f>
        <v>0</v>
      </c>
      <c r="L79" s="117">
        <f t="shared" si="21"/>
        <v>0</v>
      </c>
      <c r="M79" s="117">
        <f>M80</f>
        <v>0</v>
      </c>
      <c r="N79" s="117">
        <f>N80</f>
        <v>0</v>
      </c>
      <c r="O79" s="117">
        <f t="shared" si="22"/>
        <v>0</v>
      </c>
    </row>
    <row r="80" spans="1:15" ht="33" hidden="1">
      <c r="A80" s="118" t="s">
        <v>648</v>
      </c>
      <c r="B80" s="119" t="s">
        <v>428</v>
      </c>
      <c r="C80" s="119" t="s">
        <v>745</v>
      </c>
      <c r="D80" s="119" t="s">
        <v>485</v>
      </c>
      <c r="E80" s="121" t="s">
        <v>744</v>
      </c>
      <c r="F80" s="43">
        <v>262</v>
      </c>
      <c r="G80" s="117"/>
      <c r="H80" s="117"/>
      <c r="I80" s="117">
        <f t="shared" si="20"/>
        <v>0</v>
      </c>
      <c r="J80" s="117"/>
      <c r="K80" s="117"/>
      <c r="L80" s="117">
        <f t="shared" si="21"/>
        <v>0</v>
      </c>
      <c r="M80" s="117"/>
      <c r="N80" s="117"/>
      <c r="O80" s="117">
        <f t="shared" si="22"/>
        <v>0</v>
      </c>
    </row>
    <row r="81" spans="1:15" ht="16.5" hidden="1">
      <c r="A81" s="118" t="s">
        <v>608</v>
      </c>
      <c r="B81" s="119" t="s">
        <v>428</v>
      </c>
      <c r="C81" s="119" t="s">
        <v>745</v>
      </c>
      <c r="D81" s="119" t="s">
        <v>485</v>
      </c>
      <c r="E81" s="121" t="s">
        <v>744</v>
      </c>
      <c r="F81" s="43">
        <v>290</v>
      </c>
      <c r="G81" s="117"/>
      <c r="H81" s="117"/>
      <c r="I81" s="117">
        <f t="shared" si="20"/>
        <v>0</v>
      </c>
      <c r="J81" s="117"/>
      <c r="K81" s="117"/>
      <c r="L81" s="117">
        <f t="shared" si="21"/>
        <v>0</v>
      </c>
      <c r="M81" s="117"/>
      <c r="N81" s="117"/>
      <c r="O81" s="117">
        <f t="shared" si="22"/>
        <v>0</v>
      </c>
    </row>
    <row r="82" spans="1:15" ht="16.5" hidden="1">
      <c r="A82" s="118" t="s">
        <v>649</v>
      </c>
      <c r="B82" s="119" t="s">
        <v>428</v>
      </c>
      <c r="C82" s="119" t="s">
        <v>745</v>
      </c>
      <c r="D82" s="119" t="s">
        <v>485</v>
      </c>
      <c r="E82" s="121" t="s">
        <v>744</v>
      </c>
      <c r="F82" s="43">
        <v>300</v>
      </c>
      <c r="G82" s="117">
        <f>G83+G84</f>
        <v>0</v>
      </c>
      <c r="H82" s="117">
        <f>H83+H84</f>
        <v>0</v>
      </c>
      <c r="I82" s="117">
        <f t="shared" si="20"/>
        <v>0</v>
      </c>
      <c r="J82" s="117">
        <f>J83+J84</f>
        <v>0</v>
      </c>
      <c r="K82" s="117">
        <f>K83+K84</f>
        <v>0</v>
      </c>
      <c r="L82" s="117">
        <f t="shared" si="21"/>
        <v>0</v>
      </c>
      <c r="M82" s="117">
        <f>M83+M84</f>
        <v>0</v>
      </c>
      <c r="N82" s="117">
        <f>N83+N84</f>
        <v>0</v>
      </c>
      <c r="O82" s="117">
        <f t="shared" si="22"/>
        <v>0</v>
      </c>
    </row>
    <row r="83" spans="1:15" ht="16.5" hidden="1">
      <c r="A83" s="118" t="s">
        <v>714</v>
      </c>
      <c r="B83" s="119" t="s">
        <v>428</v>
      </c>
      <c r="C83" s="119" t="s">
        <v>745</v>
      </c>
      <c r="D83" s="119" t="s">
        <v>485</v>
      </c>
      <c r="E83" s="121" t="s">
        <v>744</v>
      </c>
      <c r="F83" s="43">
        <v>310</v>
      </c>
      <c r="G83" s="117"/>
      <c r="H83" s="117"/>
      <c r="I83" s="117">
        <f t="shared" si="20"/>
        <v>0</v>
      </c>
      <c r="J83" s="117"/>
      <c r="K83" s="117"/>
      <c r="L83" s="117">
        <f t="shared" si="21"/>
        <v>0</v>
      </c>
      <c r="M83" s="117"/>
      <c r="N83" s="117"/>
      <c r="O83" s="117">
        <f t="shared" si="22"/>
        <v>0</v>
      </c>
    </row>
    <row r="84" spans="1:15" ht="33" hidden="1">
      <c r="A84" s="118" t="s">
        <v>715</v>
      </c>
      <c r="B84" s="119" t="s">
        <v>428</v>
      </c>
      <c r="C84" s="119" t="s">
        <v>745</v>
      </c>
      <c r="D84" s="119" t="s">
        <v>485</v>
      </c>
      <c r="E84" s="121" t="s">
        <v>744</v>
      </c>
      <c r="F84" s="43">
        <v>340</v>
      </c>
      <c r="G84" s="117"/>
      <c r="H84" s="117"/>
      <c r="I84" s="117">
        <f>H84+G84</f>
        <v>0</v>
      </c>
      <c r="J84" s="117"/>
      <c r="K84" s="117"/>
      <c r="L84" s="117">
        <f>K84+J84</f>
        <v>0</v>
      </c>
      <c r="M84" s="117"/>
      <c r="N84" s="117"/>
      <c r="O84" s="117">
        <f>N84+M84</f>
        <v>0</v>
      </c>
    </row>
    <row r="85" spans="1:15" ht="82.5">
      <c r="A85" s="118" t="s">
        <v>547</v>
      </c>
      <c r="B85" s="119" t="s">
        <v>428</v>
      </c>
      <c r="C85" s="119" t="s">
        <v>745</v>
      </c>
      <c r="D85" s="119" t="s">
        <v>548</v>
      </c>
      <c r="E85" s="121"/>
      <c r="F85" s="43"/>
      <c r="G85" s="117">
        <f>G86</f>
        <v>6792.368</v>
      </c>
      <c r="H85" s="117"/>
      <c r="I85" s="117">
        <f>H85+G85</f>
        <v>6792.368</v>
      </c>
      <c r="J85" s="117">
        <f>J86</f>
        <v>4730</v>
      </c>
      <c r="K85" s="117"/>
      <c r="L85" s="117">
        <f>K85+J85</f>
        <v>4730</v>
      </c>
      <c r="M85" s="117">
        <f>M86</f>
        <v>6050</v>
      </c>
      <c r="N85" s="117"/>
      <c r="O85" s="117">
        <f>N85+M85</f>
        <v>6050</v>
      </c>
    </row>
    <row r="86" spans="1:15" ht="33">
      <c r="A86" s="45" t="s">
        <v>500</v>
      </c>
      <c r="B86" s="119" t="s">
        <v>428</v>
      </c>
      <c r="C86" s="119" t="s">
        <v>745</v>
      </c>
      <c r="D86" s="119" t="s">
        <v>548</v>
      </c>
      <c r="E86" s="121" t="s">
        <v>744</v>
      </c>
      <c r="F86" s="43"/>
      <c r="G86" s="117">
        <f>G87</f>
        <v>6792.368</v>
      </c>
      <c r="H86" s="117"/>
      <c r="I86" s="117">
        <f>H86+G86</f>
        <v>6792.368</v>
      </c>
      <c r="J86" s="117">
        <f>J87</f>
        <v>4730</v>
      </c>
      <c r="K86" s="117"/>
      <c r="L86" s="117">
        <f>K86+J86</f>
        <v>4730</v>
      </c>
      <c r="M86" s="117">
        <f>M87</f>
        <v>6050</v>
      </c>
      <c r="N86" s="117"/>
      <c r="O86" s="117">
        <f>N86+M86</f>
        <v>6050</v>
      </c>
    </row>
    <row r="87" spans="1:15" ht="16.5">
      <c r="A87" s="118" t="s">
        <v>632</v>
      </c>
      <c r="B87" s="119" t="s">
        <v>428</v>
      </c>
      <c r="C87" s="119" t="s">
        <v>746</v>
      </c>
      <c r="D87" s="119" t="s">
        <v>548</v>
      </c>
      <c r="E87" s="121" t="s">
        <v>744</v>
      </c>
      <c r="F87" s="43">
        <v>220</v>
      </c>
      <c r="G87" s="117">
        <f>G88</f>
        <v>6792.368</v>
      </c>
      <c r="H87" s="117"/>
      <c r="I87" s="117">
        <f>H87+G87</f>
        <v>6792.368</v>
      </c>
      <c r="J87" s="117">
        <f>J88</f>
        <v>4730</v>
      </c>
      <c r="K87" s="117"/>
      <c r="L87" s="117">
        <f>K87+J87</f>
        <v>4730</v>
      </c>
      <c r="M87" s="117">
        <f>M88</f>
        <v>6050</v>
      </c>
      <c r="N87" s="117"/>
      <c r="O87" s="117">
        <f>N87+M87</f>
        <v>6050</v>
      </c>
    </row>
    <row r="88" spans="1:15" ht="16.5" hidden="1">
      <c r="A88" s="118" t="s">
        <v>646</v>
      </c>
      <c r="B88" s="119" t="s">
        <v>428</v>
      </c>
      <c r="C88" s="119" t="s">
        <v>746</v>
      </c>
      <c r="D88" s="119" t="s">
        <v>548</v>
      </c>
      <c r="E88" s="121" t="s">
        <v>744</v>
      </c>
      <c r="F88" s="43">
        <v>225</v>
      </c>
      <c r="G88" s="117">
        <f>5520+1140.868+131.5</f>
        <v>6792.368</v>
      </c>
      <c r="H88" s="117"/>
      <c r="I88" s="117">
        <f>H88+G88</f>
        <v>6792.368</v>
      </c>
      <c r="J88" s="117">
        <v>4730</v>
      </c>
      <c r="K88" s="117"/>
      <c r="L88" s="117">
        <f>K88+J88</f>
        <v>4730</v>
      </c>
      <c r="M88" s="117">
        <v>6050</v>
      </c>
      <c r="N88" s="117"/>
      <c r="O88" s="117">
        <f>N88+M88</f>
        <v>6050</v>
      </c>
    </row>
    <row r="89" spans="1:15" ht="16.5" hidden="1">
      <c r="A89" s="118"/>
      <c r="B89" s="119"/>
      <c r="C89" s="119"/>
      <c r="D89" s="119"/>
      <c r="E89" s="121"/>
      <c r="F89" s="43"/>
      <c r="G89" s="117"/>
      <c r="H89" s="117"/>
      <c r="I89" s="117">
        <f aca="true" t="shared" si="23" ref="I89:I114">H89+G89</f>
        <v>0</v>
      </c>
      <c r="J89" s="117"/>
      <c r="K89" s="117"/>
      <c r="L89" s="117">
        <f aca="true" t="shared" si="24" ref="L89:L94">K89+J89</f>
        <v>0</v>
      </c>
      <c r="M89" s="117"/>
      <c r="N89" s="117"/>
      <c r="O89" s="117">
        <f aca="true" t="shared" si="25" ref="O89:O94">N89+M89</f>
        <v>0</v>
      </c>
    </row>
    <row r="90" spans="1:15" ht="16.5" hidden="1">
      <c r="A90" s="118"/>
      <c r="B90" s="119"/>
      <c r="C90" s="119"/>
      <c r="D90" s="119"/>
      <c r="E90" s="121"/>
      <c r="F90" s="43"/>
      <c r="G90" s="117"/>
      <c r="H90" s="117"/>
      <c r="I90" s="117">
        <f t="shared" si="23"/>
        <v>0</v>
      </c>
      <c r="J90" s="117"/>
      <c r="K90" s="117"/>
      <c r="L90" s="117">
        <f t="shared" si="24"/>
        <v>0</v>
      </c>
      <c r="M90" s="117"/>
      <c r="N90" s="117"/>
      <c r="O90" s="117">
        <f t="shared" si="25"/>
        <v>0</v>
      </c>
    </row>
    <row r="91" spans="1:15" ht="16.5">
      <c r="A91" s="45" t="s">
        <v>392</v>
      </c>
      <c r="B91" s="119" t="s">
        <v>429</v>
      </c>
      <c r="C91" s="119"/>
      <c r="D91" s="121"/>
      <c r="E91" s="121"/>
      <c r="F91" s="119"/>
      <c r="G91" s="117">
        <f>G92+G140+G165+G199+G219+G304+G169</f>
        <v>230501.639</v>
      </c>
      <c r="H91" s="117">
        <f>H92+H140+H165+H199+H219+H304+H169</f>
        <v>1132</v>
      </c>
      <c r="I91" s="117">
        <f>I92+I140+I165+I199+I219+I304+I169</f>
        <v>231633.639</v>
      </c>
      <c r="J91" s="117">
        <f>J92+J140+J165+J199+J219+J304</f>
        <v>204698.9</v>
      </c>
      <c r="K91" s="117">
        <f>K92+K165+K199+K219+K304</f>
        <v>1132</v>
      </c>
      <c r="L91" s="117">
        <f t="shared" si="24"/>
        <v>205830.9</v>
      </c>
      <c r="M91" s="117">
        <f>M92+M140+M165+M199+M219+M304</f>
        <v>226787.4</v>
      </c>
      <c r="N91" s="117">
        <f>N92+N165+N199+N219+N304</f>
        <v>1132</v>
      </c>
      <c r="O91" s="117">
        <f t="shared" si="25"/>
        <v>227919.4</v>
      </c>
    </row>
    <row r="92" spans="1:15" ht="33">
      <c r="A92" s="45" t="s">
        <v>486</v>
      </c>
      <c r="B92" s="119" t="s">
        <v>429</v>
      </c>
      <c r="C92" s="119"/>
      <c r="D92" s="119" t="s">
        <v>487</v>
      </c>
      <c r="E92" s="121"/>
      <c r="F92" s="119"/>
      <c r="G92" s="117">
        <f>G93+G117+G149</f>
        <v>184965</v>
      </c>
      <c r="H92" s="117">
        <f>H93+H117+H149+H140</f>
        <v>906</v>
      </c>
      <c r="I92" s="117">
        <f t="shared" si="23"/>
        <v>185871</v>
      </c>
      <c r="J92" s="117">
        <f>J93+J117+J149</f>
        <v>188097.9</v>
      </c>
      <c r="K92" s="117">
        <f>K93+K117+K149+K140</f>
        <v>906</v>
      </c>
      <c r="L92" s="117">
        <f t="shared" si="24"/>
        <v>189003.9</v>
      </c>
      <c r="M92" s="117">
        <f>M93+M117+M149</f>
        <v>198986.4</v>
      </c>
      <c r="N92" s="117">
        <f>N93+N117+N149+N140</f>
        <v>906</v>
      </c>
      <c r="O92" s="117">
        <f t="shared" si="25"/>
        <v>199892.4</v>
      </c>
    </row>
    <row r="93" spans="1:15" ht="49.5">
      <c r="A93" s="45" t="s">
        <v>742</v>
      </c>
      <c r="B93" s="119" t="s">
        <v>429</v>
      </c>
      <c r="C93" s="119" t="s">
        <v>743</v>
      </c>
      <c r="D93" s="119" t="s">
        <v>487</v>
      </c>
      <c r="E93" s="121"/>
      <c r="F93" s="119"/>
      <c r="G93" s="117">
        <f>G94</f>
        <v>170975.8</v>
      </c>
      <c r="H93" s="117">
        <f>H94</f>
        <v>906</v>
      </c>
      <c r="I93" s="117">
        <f t="shared" si="23"/>
        <v>171881.8</v>
      </c>
      <c r="J93" s="117">
        <f>J94</f>
        <v>173159.9</v>
      </c>
      <c r="K93" s="117">
        <f>K94</f>
        <v>906</v>
      </c>
      <c r="L93" s="117">
        <f t="shared" si="24"/>
        <v>174065.9</v>
      </c>
      <c r="M93" s="117">
        <f>M94</f>
        <v>184034.4</v>
      </c>
      <c r="N93" s="117">
        <f>N94</f>
        <v>906</v>
      </c>
      <c r="O93" s="117">
        <f t="shared" si="25"/>
        <v>184940.4</v>
      </c>
    </row>
    <row r="94" spans="1:15" ht="33">
      <c r="A94" s="45" t="s">
        <v>486</v>
      </c>
      <c r="B94" s="119" t="s">
        <v>429</v>
      </c>
      <c r="C94" s="119" t="s">
        <v>743</v>
      </c>
      <c r="D94" s="119" t="s">
        <v>487</v>
      </c>
      <c r="E94" s="121"/>
      <c r="F94" s="119"/>
      <c r="G94" s="117">
        <f>G95</f>
        <v>170975.8</v>
      </c>
      <c r="H94" s="117">
        <f>H95</f>
        <v>906</v>
      </c>
      <c r="I94" s="117">
        <f t="shared" si="23"/>
        <v>171881.8</v>
      </c>
      <c r="J94" s="117">
        <f>J95</f>
        <v>173159.9</v>
      </c>
      <c r="K94" s="117">
        <f>K95</f>
        <v>906</v>
      </c>
      <c r="L94" s="117">
        <f t="shared" si="24"/>
        <v>174065.9</v>
      </c>
      <c r="M94" s="117">
        <f>M95</f>
        <v>184034.4</v>
      </c>
      <c r="N94" s="117">
        <f>N95</f>
        <v>906</v>
      </c>
      <c r="O94" s="117">
        <f t="shared" si="25"/>
        <v>184940.4</v>
      </c>
    </row>
    <row r="95" spans="1:15" ht="33">
      <c r="A95" s="45" t="s">
        <v>484</v>
      </c>
      <c r="B95" s="119" t="s">
        <v>429</v>
      </c>
      <c r="C95" s="119" t="s">
        <v>743</v>
      </c>
      <c r="D95" s="119" t="s">
        <v>488</v>
      </c>
      <c r="E95" s="121"/>
      <c r="F95" s="119"/>
      <c r="G95" s="117">
        <f aca="true" t="shared" si="26" ref="G95:O95">G97+G98</f>
        <v>170975.8</v>
      </c>
      <c r="H95" s="117">
        <f t="shared" si="26"/>
        <v>906</v>
      </c>
      <c r="I95" s="117">
        <f t="shared" si="26"/>
        <v>171881.8</v>
      </c>
      <c r="J95" s="117">
        <f t="shared" si="26"/>
        <v>173159.9</v>
      </c>
      <c r="K95" s="117">
        <f t="shared" si="26"/>
        <v>906</v>
      </c>
      <c r="L95" s="117">
        <f t="shared" si="26"/>
        <v>174065.9</v>
      </c>
      <c r="M95" s="117">
        <f t="shared" si="26"/>
        <v>184034.4</v>
      </c>
      <c r="N95" s="117">
        <f t="shared" si="26"/>
        <v>906</v>
      </c>
      <c r="O95" s="117">
        <f t="shared" si="26"/>
        <v>184940.4</v>
      </c>
    </row>
    <row r="96" spans="1:15" ht="16.5" hidden="1">
      <c r="A96" s="45"/>
      <c r="B96" s="119"/>
      <c r="C96" s="119" t="s">
        <v>743</v>
      </c>
      <c r="D96" s="119"/>
      <c r="E96" s="121"/>
      <c r="F96" s="43"/>
      <c r="G96" s="117"/>
      <c r="H96" s="117"/>
      <c r="I96" s="117"/>
      <c r="J96" s="117"/>
      <c r="K96" s="117"/>
      <c r="L96" s="117"/>
      <c r="M96" s="117"/>
      <c r="N96" s="117"/>
      <c r="O96" s="117"/>
    </row>
    <row r="97" spans="1:15" ht="148.5">
      <c r="A97" s="45" t="s">
        <v>747</v>
      </c>
      <c r="B97" s="119" t="s">
        <v>429</v>
      </c>
      <c r="C97" s="119" t="s">
        <v>743</v>
      </c>
      <c r="D97" s="119" t="s">
        <v>490</v>
      </c>
      <c r="E97" s="121" t="s">
        <v>744</v>
      </c>
      <c r="F97" s="43"/>
      <c r="G97" s="117">
        <f>157190-9936-53.2</f>
        <v>147200.8</v>
      </c>
      <c r="H97" s="117"/>
      <c r="I97" s="117">
        <f>H97+G97</f>
        <v>147200.8</v>
      </c>
      <c r="J97" s="117">
        <f>167430-10638</f>
        <v>156792</v>
      </c>
      <c r="K97" s="117"/>
      <c r="L97" s="117">
        <f>K97+J97</f>
        <v>156792</v>
      </c>
      <c r="M97" s="117">
        <f>167652-10652</f>
        <v>157000</v>
      </c>
      <c r="N97" s="117"/>
      <c r="O97" s="117">
        <f>N97+M97</f>
        <v>157000</v>
      </c>
    </row>
    <row r="98" spans="1:15" ht="33">
      <c r="A98" s="45" t="s">
        <v>500</v>
      </c>
      <c r="B98" s="119" t="s">
        <v>429</v>
      </c>
      <c r="C98" s="119" t="s">
        <v>743</v>
      </c>
      <c r="D98" s="119" t="s">
        <v>488</v>
      </c>
      <c r="E98" s="121" t="s">
        <v>744</v>
      </c>
      <c r="F98" s="43"/>
      <c r="G98" s="117">
        <f aca="true" t="shared" si="27" ref="G98:O98">G99</f>
        <v>23775</v>
      </c>
      <c r="H98" s="117">
        <f t="shared" si="27"/>
        <v>906</v>
      </c>
      <c r="I98" s="117">
        <f t="shared" si="27"/>
        <v>24681</v>
      </c>
      <c r="J98" s="117">
        <f t="shared" si="27"/>
        <v>16367.9</v>
      </c>
      <c r="K98" s="117">
        <f t="shared" si="27"/>
        <v>906</v>
      </c>
      <c r="L98" s="117">
        <f t="shared" si="27"/>
        <v>17273.9</v>
      </c>
      <c r="M98" s="117">
        <f t="shared" si="27"/>
        <v>27034.4</v>
      </c>
      <c r="N98" s="117">
        <f t="shared" si="27"/>
        <v>906</v>
      </c>
      <c r="O98" s="117">
        <f t="shared" si="27"/>
        <v>27940.4</v>
      </c>
    </row>
    <row r="99" spans="1:15" ht="33" hidden="1">
      <c r="A99" s="118" t="s">
        <v>638</v>
      </c>
      <c r="B99" s="119" t="s">
        <v>429</v>
      </c>
      <c r="C99" s="119" t="s">
        <v>748</v>
      </c>
      <c r="D99" s="119" t="s">
        <v>488</v>
      </c>
      <c r="E99" s="121" t="s">
        <v>744</v>
      </c>
      <c r="F99" s="43">
        <v>210</v>
      </c>
      <c r="G99" s="117">
        <f>G100+G101+G102</f>
        <v>23775</v>
      </c>
      <c r="H99" s="117">
        <f>H100+H101+H102</f>
        <v>906</v>
      </c>
      <c r="I99" s="117">
        <f t="shared" si="23"/>
        <v>24681</v>
      </c>
      <c r="J99" s="117">
        <f>J100+J101+J102</f>
        <v>16367.9</v>
      </c>
      <c r="K99" s="117">
        <f>K100+K101+K102</f>
        <v>906</v>
      </c>
      <c r="L99" s="117">
        <f aca="true" t="shared" si="28" ref="L99:L114">K99+J99</f>
        <v>17273.9</v>
      </c>
      <c r="M99" s="117">
        <f>M100+M101+M102</f>
        <v>27034.4</v>
      </c>
      <c r="N99" s="117">
        <f>N100+N101+N102</f>
        <v>906</v>
      </c>
      <c r="O99" s="117">
        <f aca="true" t="shared" si="29" ref="O99:O114">N99+M99</f>
        <v>27940.4</v>
      </c>
    </row>
    <row r="100" spans="1:15" ht="16.5" hidden="1">
      <c r="A100" s="118" t="s">
        <v>639</v>
      </c>
      <c r="B100" s="119" t="s">
        <v>429</v>
      </c>
      <c r="C100" s="119" t="s">
        <v>748</v>
      </c>
      <c r="D100" s="119" t="s">
        <v>488</v>
      </c>
      <c r="E100" s="121" t="s">
        <v>744</v>
      </c>
      <c r="F100" s="43">
        <v>211</v>
      </c>
      <c r="G100" s="117">
        <f>175412.8-4437-147200.8</f>
        <v>23775</v>
      </c>
      <c r="H100" s="117">
        <v>906</v>
      </c>
      <c r="I100" s="117">
        <f t="shared" si="23"/>
        <v>24681</v>
      </c>
      <c r="J100" s="117">
        <f>175412.8-4437-147200.8-2074-5333.1</f>
        <v>16367.9</v>
      </c>
      <c r="K100" s="117">
        <v>906</v>
      </c>
      <c r="L100" s="117">
        <f t="shared" si="28"/>
        <v>17273.9</v>
      </c>
      <c r="M100" s="117">
        <f>175412.8-4437-147200.8-2074+5333.4</f>
        <v>27034.4</v>
      </c>
      <c r="N100" s="117">
        <v>906</v>
      </c>
      <c r="O100" s="117">
        <f t="shared" si="29"/>
        <v>27940.4</v>
      </c>
    </row>
    <row r="101" spans="1:15" ht="16.5" hidden="1">
      <c r="A101" s="118" t="s">
        <v>640</v>
      </c>
      <c r="B101" s="119" t="s">
        <v>429</v>
      </c>
      <c r="C101" s="119" t="s">
        <v>748</v>
      </c>
      <c r="D101" s="119" t="s">
        <v>488</v>
      </c>
      <c r="E101" s="121" t="s">
        <v>744</v>
      </c>
      <c r="F101" s="43">
        <v>212</v>
      </c>
      <c r="G101" s="117"/>
      <c r="H101" s="117"/>
      <c r="I101" s="117">
        <f t="shared" si="23"/>
        <v>0</v>
      </c>
      <c r="J101" s="117"/>
      <c r="K101" s="117"/>
      <c r="L101" s="117">
        <f t="shared" si="28"/>
        <v>0</v>
      </c>
      <c r="M101" s="117"/>
      <c r="N101" s="117"/>
      <c r="O101" s="117">
        <f t="shared" si="29"/>
        <v>0</v>
      </c>
    </row>
    <row r="102" spans="1:15" ht="16.5" hidden="1">
      <c r="A102" s="118" t="s">
        <v>641</v>
      </c>
      <c r="B102" s="119" t="s">
        <v>429</v>
      </c>
      <c r="C102" s="119" t="s">
        <v>748</v>
      </c>
      <c r="D102" s="119" t="s">
        <v>488</v>
      </c>
      <c r="E102" s="121" t="s">
        <v>744</v>
      </c>
      <c r="F102" s="43">
        <v>213</v>
      </c>
      <c r="G102" s="117"/>
      <c r="H102" s="117"/>
      <c r="I102" s="117">
        <f t="shared" si="23"/>
        <v>0</v>
      </c>
      <c r="J102" s="117"/>
      <c r="K102" s="117"/>
      <c r="L102" s="117">
        <f t="shared" si="28"/>
        <v>0</v>
      </c>
      <c r="M102" s="117"/>
      <c r="N102" s="117"/>
      <c r="O102" s="117">
        <f t="shared" si="29"/>
        <v>0</v>
      </c>
    </row>
    <row r="103" spans="1:15" ht="16.5" hidden="1">
      <c r="A103" s="118" t="s">
        <v>632</v>
      </c>
      <c r="B103" s="119" t="s">
        <v>429</v>
      </c>
      <c r="C103" s="119" t="s">
        <v>748</v>
      </c>
      <c r="D103" s="119" t="s">
        <v>488</v>
      </c>
      <c r="E103" s="121" t="s">
        <v>744</v>
      </c>
      <c r="F103" s="43">
        <v>220</v>
      </c>
      <c r="G103" s="117">
        <f>G104+G105+G106+G107+G108+G109</f>
        <v>0</v>
      </c>
      <c r="H103" s="117">
        <f>H104+H105+H106+H107+H108+H109</f>
        <v>0</v>
      </c>
      <c r="I103" s="117">
        <f t="shared" si="23"/>
        <v>0</v>
      </c>
      <c r="J103" s="117">
        <f>J104+J105+J106+J107+J108+J109</f>
        <v>0</v>
      </c>
      <c r="K103" s="117">
        <f>K104+K105+K106+K107+K108+K109</f>
        <v>0</v>
      </c>
      <c r="L103" s="117">
        <f t="shared" si="28"/>
        <v>0</v>
      </c>
      <c r="M103" s="117">
        <f>M104+M105+M106+M107+M108+M109</f>
        <v>0</v>
      </c>
      <c r="N103" s="117">
        <f>N104+N105+N106+N107+N108+N109</f>
        <v>0</v>
      </c>
      <c r="O103" s="117">
        <f t="shared" si="29"/>
        <v>0</v>
      </c>
    </row>
    <row r="104" spans="1:15" ht="16.5" hidden="1">
      <c r="A104" s="118" t="s">
        <v>642</v>
      </c>
      <c r="B104" s="119" t="s">
        <v>429</v>
      </c>
      <c r="C104" s="119" t="s">
        <v>748</v>
      </c>
      <c r="D104" s="119" t="s">
        <v>488</v>
      </c>
      <c r="E104" s="121" t="s">
        <v>744</v>
      </c>
      <c r="F104" s="43">
        <v>221</v>
      </c>
      <c r="G104" s="117"/>
      <c r="H104" s="117"/>
      <c r="I104" s="117">
        <f t="shared" si="23"/>
        <v>0</v>
      </c>
      <c r="J104" s="117"/>
      <c r="K104" s="117"/>
      <c r="L104" s="117">
        <f t="shared" si="28"/>
        <v>0</v>
      </c>
      <c r="M104" s="117"/>
      <c r="N104" s="117"/>
      <c r="O104" s="117">
        <f t="shared" si="29"/>
        <v>0</v>
      </c>
    </row>
    <row r="105" spans="1:15" ht="16.5" hidden="1">
      <c r="A105" s="118" t="s">
        <v>643</v>
      </c>
      <c r="B105" s="119" t="s">
        <v>429</v>
      </c>
      <c r="C105" s="119" t="s">
        <v>748</v>
      </c>
      <c r="D105" s="119" t="s">
        <v>488</v>
      </c>
      <c r="E105" s="121" t="s">
        <v>744</v>
      </c>
      <c r="F105" s="43">
        <v>222</v>
      </c>
      <c r="G105" s="117"/>
      <c r="H105" s="117"/>
      <c r="I105" s="117">
        <f t="shared" si="23"/>
        <v>0</v>
      </c>
      <c r="J105" s="117"/>
      <c r="K105" s="117"/>
      <c r="L105" s="117">
        <f t="shared" si="28"/>
        <v>0</v>
      </c>
      <c r="M105" s="117"/>
      <c r="N105" s="117"/>
      <c r="O105" s="117">
        <f t="shared" si="29"/>
        <v>0</v>
      </c>
    </row>
    <row r="106" spans="1:15" ht="16.5" hidden="1">
      <c r="A106" s="118" t="s">
        <v>644</v>
      </c>
      <c r="B106" s="119" t="s">
        <v>429</v>
      </c>
      <c r="C106" s="119" t="s">
        <v>748</v>
      </c>
      <c r="D106" s="119" t="s">
        <v>488</v>
      </c>
      <c r="E106" s="121" t="s">
        <v>744</v>
      </c>
      <c r="F106" s="43">
        <v>223</v>
      </c>
      <c r="G106" s="117"/>
      <c r="H106" s="117"/>
      <c r="I106" s="117">
        <f t="shared" si="23"/>
        <v>0</v>
      </c>
      <c r="J106" s="117"/>
      <c r="K106" s="117"/>
      <c r="L106" s="117">
        <f t="shared" si="28"/>
        <v>0</v>
      </c>
      <c r="M106" s="117"/>
      <c r="N106" s="117"/>
      <c r="O106" s="117">
        <f t="shared" si="29"/>
        <v>0</v>
      </c>
    </row>
    <row r="107" spans="1:15" ht="33" hidden="1">
      <c r="A107" s="118" t="s">
        <v>645</v>
      </c>
      <c r="B107" s="119" t="s">
        <v>429</v>
      </c>
      <c r="C107" s="119" t="s">
        <v>748</v>
      </c>
      <c r="D107" s="119" t="s">
        <v>488</v>
      </c>
      <c r="E107" s="121" t="s">
        <v>744</v>
      </c>
      <c r="F107" s="43">
        <v>224</v>
      </c>
      <c r="G107" s="117"/>
      <c r="H107" s="117"/>
      <c r="I107" s="117">
        <f t="shared" si="23"/>
        <v>0</v>
      </c>
      <c r="J107" s="117"/>
      <c r="K107" s="117"/>
      <c r="L107" s="117">
        <f t="shared" si="28"/>
        <v>0</v>
      </c>
      <c r="M107" s="117"/>
      <c r="N107" s="117"/>
      <c r="O107" s="117">
        <f t="shared" si="29"/>
        <v>0</v>
      </c>
    </row>
    <row r="108" spans="1:15" ht="16.5" hidden="1">
      <c r="A108" s="118" t="s">
        <v>646</v>
      </c>
      <c r="B108" s="119" t="s">
        <v>429</v>
      </c>
      <c r="C108" s="119" t="s">
        <v>748</v>
      </c>
      <c r="D108" s="119" t="s">
        <v>488</v>
      </c>
      <c r="E108" s="121" t="s">
        <v>744</v>
      </c>
      <c r="F108" s="43">
        <v>225</v>
      </c>
      <c r="G108" s="117"/>
      <c r="H108" s="117"/>
      <c r="I108" s="117">
        <f t="shared" si="23"/>
        <v>0</v>
      </c>
      <c r="J108" s="117"/>
      <c r="K108" s="117"/>
      <c r="L108" s="117">
        <f t="shared" si="28"/>
        <v>0</v>
      </c>
      <c r="M108" s="117"/>
      <c r="N108" s="117"/>
      <c r="O108" s="117">
        <f t="shared" si="29"/>
        <v>0</v>
      </c>
    </row>
    <row r="109" spans="1:15" ht="16.5" hidden="1">
      <c r="A109" s="118" t="s">
        <v>634</v>
      </c>
      <c r="B109" s="119" t="s">
        <v>429</v>
      </c>
      <c r="C109" s="119" t="s">
        <v>748</v>
      </c>
      <c r="D109" s="119" t="s">
        <v>488</v>
      </c>
      <c r="E109" s="121" t="s">
        <v>744</v>
      </c>
      <c r="F109" s="43">
        <v>226</v>
      </c>
      <c r="G109" s="117"/>
      <c r="H109" s="117"/>
      <c r="I109" s="117">
        <f t="shared" si="23"/>
        <v>0</v>
      </c>
      <c r="J109" s="117"/>
      <c r="K109" s="117"/>
      <c r="L109" s="117">
        <f t="shared" si="28"/>
        <v>0</v>
      </c>
      <c r="M109" s="117"/>
      <c r="N109" s="117"/>
      <c r="O109" s="117">
        <f t="shared" si="29"/>
        <v>0</v>
      </c>
    </row>
    <row r="110" spans="1:15" ht="16.5" hidden="1">
      <c r="A110" s="118" t="s">
        <v>647</v>
      </c>
      <c r="B110" s="119" t="s">
        <v>429</v>
      </c>
      <c r="C110" s="119" t="s">
        <v>748</v>
      </c>
      <c r="D110" s="119" t="s">
        <v>488</v>
      </c>
      <c r="E110" s="121" t="s">
        <v>744</v>
      </c>
      <c r="F110" s="43">
        <v>260</v>
      </c>
      <c r="G110" s="117">
        <f>G111</f>
        <v>0</v>
      </c>
      <c r="H110" s="117">
        <f>H111</f>
        <v>0</v>
      </c>
      <c r="I110" s="117">
        <f t="shared" si="23"/>
        <v>0</v>
      </c>
      <c r="J110" s="117">
        <f>J111</f>
        <v>0</v>
      </c>
      <c r="K110" s="117">
        <f>K111</f>
        <v>0</v>
      </c>
      <c r="L110" s="117">
        <f t="shared" si="28"/>
        <v>0</v>
      </c>
      <c r="M110" s="117">
        <f>M111</f>
        <v>0</v>
      </c>
      <c r="N110" s="117">
        <f>N111</f>
        <v>0</v>
      </c>
      <c r="O110" s="117">
        <f t="shared" si="29"/>
        <v>0</v>
      </c>
    </row>
    <row r="111" spans="1:15" ht="33" hidden="1">
      <c r="A111" s="118" t="s">
        <v>648</v>
      </c>
      <c r="B111" s="119" t="s">
        <v>429</v>
      </c>
      <c r="C111" s="119" t="s">
        <v>748</v>
      </c>
      <c r="D111" s="119" t="s">
        <v>488</v>
      </c>
      <c r="E111" s="121" t="s">
        <v>744</v>
      </c>
      <c r="F111" s="43">
        <v>262</v>
      </c>
      <c r="G111" s="117"/>
      <c r="H111" s="117"/>
      <c r="I111" s="117">
        <f t="shared" si="23"/>
        <v>0</v>
      </c>
      <c r="J111" s="117"/>
      <c r="K111" s="117"/>
      <c r="L111" s="117">
        <f t="shared" si="28"/>
        <v>0</v>
      </c>
      <c r="M111" s="117"/>
      <c r="N111" s="117"/>
      <c r="O111" s="117">
        <f t="shared" si="29"/>
        <v>0</v>
      </c>
    </row>
    <row r="112" spans="1:15" ht="16.5" hidden="1">
      <c r="A112" s="118" t="s">
        <v>608</v>
      </c>
      <c r="B112" s="119" t="s">
        <v>429</v>
      </c>
      <c r="C112" s="119" t="s">
        <v>748</v>
      </c>
      <c r="D112" s="119" t="s">
        <v>488</v>
      </c>
      <c r="E112" s="121" t="s">
        <v>744</v>
      </c>
      <c r="F112" s="43">
        <v>290</v>
      </c>
      <c r="G112" s="117"/>
      <c r="H112" s="117"/>
      <c r="I112" s="117">
        <f t="shared" si="23"/>
        <v>0</v>
      </c>
      <c r="J112" s="117"/>
      <c r="K112" s="117"/>
      <c r="L112" s="117">
        <f t="shared" si="28"/>
        <v>0</v>
      </c>
      <c r="M112" s="117"/>
      <c r="N112" s="117"/>
      <c r="O112" s="117">
        <f t="shared" si="29"/>
        <v>0</v>
      </c>
    </row>
    <row r="113" spans="1:15" ht="16.5" hidden="1">
      <c r="A113" s="118" t="s">
        <v>649</v>
      </c>
      <c r="B113" s="119" t="s">
        <v>429</v>
      </c>
      <c r="C113" s="119" t="s">
        <v>748</v>
      </c>
      <c r="D113" s="119" t="s">
        <v>488</v>
      </c>
      <c r="E113" s="121" t="s">
        <v>744</v>
      </c>
      <c r="F113" s="43">
        <v>300</v>
      </c>
      <c r="G113" s="117">
        <f>G114+G115</f>
        <v>0</v>
      </c>
      <c r="H113" s="117">
        <f>H114+H115</f>
        <v>0</v>
      </c>
      <c r="I113" s="117">
        <f t="shared" si="23"/>
        <v>0</v>
      </c>
      <c r="J113" s="117">
        <f>J114+J115</f>
        <v>0</v>
      </c>
      <c r="K113" s="117">
        <f>K114+K115</f>
        <v>0</v>
      </c>
      <c r="L113" s="117">
        <f t="shared" si="28"/>
        <v>0</v>
      </c>
      <c r="M113" s="117">
        <f>M114+M115</f>
        <v>0</v>
      </c>
      <c r="N113" s="117">
        <f>N114+N115</f>
        <v>0</v>
      </c>
      <c r="O113" s="117">
        <f t="shared" si="29"/>
        <v>0</v>
      </c>
    </row>
    <row r="114" spans="1:15" ht="16.5" hidden="1">
      <c r="A114" s="118" t="s">
        <v>714</v>
      </c>
      <c r="B114" s="119" t="s">
        <v>429</v>
      </c>
      <c r="C114" s="119" t="s">
        <v>748</v>
      </c>
      <c r="D114" s="119" t="s">
        <v>488</v>
      </c>
      <c r="E114" s="121" t="s">
        <v>744</v>
      </c>
      <c r="F114" s="43">
        <v>310</v>
      </c>
      <c r="G114" s="117"/>
      <c r="H114" s="117"/>
      <c r="I114" s="117">
        <f t="shared" si="23"/>
        <v>0</v>
      </c>
      <c r="J114" s="117"/>
      <c r="K114" s="117"/>
      <c r="L114" s="117">
        <f t="shared" si="28"/>
        <v>0</v>
      </c>
      <c r="M114" s="117"/>
      <c r="N114" s="117"/>
      <c r="O114" s="117">
        <f t="shared" si="29"/>
        <v>0</v>
      </c>
    </row>
    <row r="115" spans="1:15" ht="33" hidden="1">
      <c r="A115" s="118" t="s">
        <v>715</v>
      </c>
      <c r="B115" s="119" t="s">
        <v>429</v>
      </c>
      <c r="C115" s="119" t="s">
        <v>748</v>
      </c>
      <c r="D115" s="119" t="s">
        <v>488</v>
      </c>
      <c r="E115" s="121" t="s">
        <v>744</v>
      </c>
      <c r="F115" s="43">
        <v>340</v>
      </c>
      <c r="G115" s="117"/>
      <c r="H115" s="117"/>
      <c r="I115" s="117">
        <f>H115+G115</f>
        <v>0</v>
      </c>
      <c r="J115" s="117"/>
      <c r="K115" s="117"/>
      <c r="L115" s="117">
        <f>K115+J115</f>
        <v>0</v>
      </c>
      <c r="M115" s="117"/>
      <c r="N115" s="117"/>
      <c r="O115" s="117">
        <f>N115+M115</f>
        <v>0</v>
      </c>
    </row>
    <row r="116" spans="1:15" ht="16.5">
      <c r="A116" s="45" t="s">
        <v>749</v>
      </c>
      <c r="B116" s="119" t="s">
        <v>429</v>
      </c>
      <c r="C116" s="119" t="s">
        <v>750</v>
      </c>
      <c r="D116" s="119"/>
      <c r="E116" s="121"/>
      <c r="F116" s="119"/>
      <c r="G116" s="117">
        <f aca="true" t="shared" si="30" ref="G116:O116">G117+G140</f>
        <v>17589.2</v>
      </c>
      <c r="H116" s="117">
        <f t="shared" si="30"/>
        <v>0</v>
      </c>
      <c r="I116" s="117">
        <f t="shared" si="30"/>
        <v>17589.2</v>
      </c>
      <c r="J116" s="117">
        <f t="shared" si="30"/>
        <v>12738</v>
      </c>
      <c r="K116" s="117">
        <f t="shared" si="30"/>
        <v>0</v>
      </c>
      <c r="L116" s="117">
        <f t="shared" si="30"/>
        <v>12738</v>
      </c>
      <c r="M116" s="117">
        <f t="shared" si="30"/>
        <v>12752</v>
      </c>
      <c r="N116" s="117">
        <f t="shared" si="30"/>
        <v>0</v>
      </c>
      <c r="O116" s="117">
        <f t="shared" si="30"/>
        <v>12752</v>
      </c>
    </row>
    <row r="117" spans="1:15" ht="33">
      <c r="A117" s="45" t="s">
        <v>486</v>
      </c>
      <c r="B117" s="119" t="s">
        <v>429</v>
      </c>
      <c r="C117" s="119" t="s">
        <v>750</v>
      </c>
      <c r="D117" s="119" t="s">
        <v>487</v>
      </c>
      <c r="E117" s="121"/>
      <c r="F117" s="119"/>
      <c r="G117" s="117">
        <f aca="true" t="shared" si="31" ref="G117:O117">G118</f>
        <v>12089.2</v>
      </c>
      <c r="H117" s="117">
        <f t="shared" si="31"/>
        <v>0</v>
      </c>
      <c r="I117" s="117">
        <f t="shared" si="31"/>
        <v>12089.2</v>
      </c>
      <c r="J117" s="117">
        <f t="shared" si="31"/>
        <v>12738</v>
      </c>
      <c r="K117" s="117">
        <f t="shared" si="31"/>
        <v>0</v>
      </c>
      <c r="L117" s="117">
        <f t="shared" si="31"/>
        <v>12738</v>
      </c>
      <c r="M117" s="117">
        <f t="shared" si="31"/>
        <v>12752</v>
      </c>
      <c r="N117" s="117">
        <f t="shared" si="31"/>
        <v>0</v>
      </c>
      <c r="O117" s="117">
        <f t="shared" si="31"/>
        <v>12752</v>
      </c>
    </row>
    <row r="118" spans="1:15" ht="33">
      <c r="A118" s="45" t="s">
        <v>484</v>
      </c>
      <c r="B118" s="119" t="s">
        <v>429</v>
      </c>
      <c r="C118" s="119" t="s">
        <v>750</v>
      </c>
      <c r="D118" s="119" t="s">
        <v>488</v>
      </c>
      <c r="E118" s="121"/>
      <c r="F118" s="119"/>
      <c r="G118" s="117">
        <f aca="true" t="shared" si="32" ref="G118:O118">G119+G122</f>
        <v>12089.2</v>
      </c>
      <c r="H118" s="117">
        <f t="shared" si="32"/>
        <v>0</v>
      </c>
      <c r="I118" s="117">
        <f t="shared" si="32"/>
        <v>12089.2</v>
      </c>
      <c r="J118" s="117">
        <f t="shared" si="32"/>
        <v>12738</v>
      </c>
      <c r="K118" s="117">
        <f t="shared" si="32"/>
        <v>0</v>
      </c>
      <c r="L118" s="117">
        <f t="shared" si="32"/>
        <v>12738</v>
      </c>
      <c r="M118" s="117">
        <f t="shared" si="32"/>
        <v>12752</v>
      </c>
      <c r="N118" s="117">
        <f t="shared" si="32"/>
        <v>0</v>
      </c>
      <c r="O118" s="117">
        <f t="shared" si="32"/>
        <v>12752</v>
      </c>
    </row>
    <row r="119" spans="1:15" ht="148.5">
      <c r="A119" s="45" t="s">
        <v>747</v>
      </c>
      <c r="B119" s="119" t="s">
        <v>429</v>
      </c>
      <c r="C119" s="119" t="s">
        <v>750</v>
      </c>
      <c r="D119" s="119" t="s">
        <v>490</v>
      </c>
      <c r="E119" s="121" t="s">
        <v>744</v>
      </c>
      <c r="F119" s="43"/>
      <c r="G119" s="117">
        <v>9989.2</v>
      </c>
      <c r="H119" s="117"/>
      <c r="I119" s="117">
        <f>H119+G119</f>
        <v>9989.2</v>
      </c>
      <c r="J119" s="117">
        <v>10638</v>
      </c>
      <c r="K119" s="117"/>
      <c r="L119" s="117">
        <f>K119+J119</f>
        <v>10638</v>
      </c>
      <c r="M119" s="117">
        <v>10652</v>
      </c>
      <c r="N119" s="117"/>
      <c r="O119" s="117">
        <f>N119+M119</f>
        <v>10652</v>
      </c>
    </row>
    <row r="120" spans="1:15" ht="16.5" hidden="1">
      <c r="A120" s="45"/>
      <c r="B120" s="119"/>
      <c r="C120" s="119"/>
      <c r="D120" s="119"/>
      <c r="E120" s="121"/>
      <c r="F120" s="119"/>
      <c r="G120" s="117"/>
      <c r="H120" s="117"/>
      <c r="I120" s="117"/>
      <c r="J120" s="117"/>
      <c r="K120" s="117"/>
      <c r="L120" s="117"/>
      <c r="M120" s="117"/>
      <c r="N120" s="117"/>
      <c r="O120" s="117"/>
    </row>
    <row r="121" spans="1:15" ht="16.5" hidden="1">
      <c r="A121" s="45"/>
      <c r="B121" s="119"/>
      <c r="C121" s="119"/>
      <c r="D121" s="119"/>
      <c r="E121" s="121"/>
      <c r="F121" s="119"/>
      <c r="G121" s="117"/>
      <c r="H121" s="117"/>
      <c r="I121" s="117"/>
      <c r="J121" s="117"/>
      <c r="K121" s="117"/>
      <c r="L121" s="117"/>
      <c r="M121" s="117"/>
      <c r="N121" s="117"/>
      <c r="O121" s="117"/>
    </row>
    <row r="122" spans="1:15" ht="33">
      <c r="A122" s="45" t="s">
        <v>500</v>
      </c>
      <c r="B122" s="119" t="s">
        <v>429</v>
      </c>
      <c r="C122" s="119" t="s">
        <v>750</v>
      </c>
      <c r="D122" s="119" t="s">
        <v>488</v>
      </c>
      <c r="E122" s="121" t="s">
        <v>744</v>
      </c>
      <c r="F122" s="43"/>
      <c r="G122" s="117">
        <f aca="true" t="shared" si="33" ref="G122:O122">G123+G127+G134+G136+G137</f>
        <v>2100</v>
      </c>
      <c r="H122" s="117">
        <f t="shared" si="33"/>
        <v>0</v>
      </c>
      <c r="I122" s="117">
        <f t="shared" si="33"/>
        <v>2100</v>
      </c>
      <c r="J122" s="117">
        <f t="shared" si="33"/>
        <v>2100</v>
      </c>
      <c r="K122" s="117">
        <f t="shared" si="33"/>
        <v>0</v>
      </c>
      <c r="L122" s="117">
        <f t="shared" si="33"/>
        <v>2100</v>
      </c>
      <c r="M122" s="117">
        <f t="shared" si="33"/>
        <v>2100</v>
      </c>
      <c r="N122" s="117">
        <f t="shared" si="33"/>
        <v>0</v>
      </c>
      <c r="O122" s="117">
        <f t="shared" si="33"/>
        <v>2100</v>
      </c>
    </row>
    <row r="123" spans="1:15" ht="33" hidden="1">
      <c r="A123" s="118" t="s">
        <v>638</v>
      </c>
      <c r="B123" s="119" t="s">
        <v>429</v>
      </c>
      <c r="C123" s="119" t="s">
        <v>748</v>
      </c>
      <c r="D123" s="119" t="s">
        <v>488</v>
      </c>
      <c r="E123" s="121" t="s">
        <v>744</v>
      </c>
      <c r="F123" s="43">
        <v>210</v>
      </c>
      <c r="G123" s="117">
        <f aca="true" t="shared" si="34" ref="G123:O123">G124+G125+G126</f>
        <v>2100</v>
      </c>
      <c r="H123" s="117">
        <f t="shared" si="34"/>
        <v>0</v>
      </c>
      <c r="I123" s="117">
        <f t="shared" si="34"/>
        <v>2100</v>
      </c>
      <c r="J123" s="117">
        <f t="shared" si="34"/>
        <v>2100</v>
      </c>
      <c r="K123" s="117">
        <f t="shared" si="34"/>
        <v>0</v>
      </c>
      <c r="L123" s="117">
        <f t="shared" si="34"/>
        <v>2100</v>
      </c>
      <c r="M123" s="117">
        <f t="shared" si="34"/>
        <v>2100</v>
      </c>
      <c r="N123" s="117">
        <f t="shared" si="34"/>
        <v>0</v>
      </c>
      <c r="O123" s="117">
        <f t="shared" si="34"/>
        <v>2100</v>
      </c>
    </row>
    <row r="124" spans="1:15" ht="16.5" hidden="1">
      <c r="A124" s="118" t="s">
        <v>639</v>
      </c>
      <c r="B124" s="119" t="s">
        <v>429</v>
      </c>
      <c r="C124" s="119" t="s">
        <v>748</v>
      </c>
      <c r="D124" s="119" t="s">
        <v>488</v>
      </c>
      <c r="E124" s="121" t="s">
        <v>744</v>
      </c>
      <c r="F124" s="43">
        <v>211</v>
      </c>
      <c r="G124" s="117">
        <f>17089.2-5000-9989.2</f>
        <v>2100</v>
      </c>
      <c r="H124" s="117"/>
      <c r="I124" s="117">
        <f aca="true" t="shared" si="35" ref="I124:I149">H124+G124</f>
        <v>2100</v>
      </c>
      <c r="J124" s="117">
        <f>17089.2-5000-9989.2</f>
        <v>2100</v>
      </c>
      <c r="K124" s="117"/>
      <c r="L124" s="117">
        <f aca="true" t="shared" si="36" ref="L124:L143">K124+J124</f>
        <v>2100</v>
      </c>
      <c r="M124" s="117">
        <f>17089.2-5000-9989.2</f>
        <v>2100</v>
      </c>
      <c r="N124" s="117"/>
      <c r="O124" s="117">
        <f aca="true" t="shared" si="37" ref="O124:O143">N124+M124</f>
        <v>2100</v>
      </c>
    </row>
    <row r="125" spans="1:15" ht="16.5" hidden="1">
      <c r="A125" s="118" t="s">
        <v>640</v>
      </c>
      <c r="B125" s="119" t="s">
        <v>429</v>
      </c>
      <c r="C125" s="119" t="s">
        <v>748</v>
      </c>
      <c r="D125" s="119" t="s">
        <v>488</v>
      </c>
      <c r="E125" s="121" t="s">
        <v>744</v>
      </c>
      <c r="F125" s="43">
        <v>212</v>
      </c>
      <c r="G125" s="117"/>
      <c r="H125" s="117"/>
      <c r="I125" s="117">
        <f t="shared" si="35"/>
        <v>0</v>
      </c>
      <c r="J125" s="117"/>
      <c r="K125" s="117"/>
      <c r="L125" s="117">
        <f t="shared" si="36"/>
        <v>0</v>
      </c>
      <c r="M125" s="117"/>
      <c r="N125" s="117"/>
      <c r="O125" s="117">
        <f t="shared" si="37"/>
        <v>0</v>
      </c>
    </row>
    <row r="126" spans="1:15" ht="16.5" hidden="1">
      <c r="A126" s="118" t="s">
        <v>641</v>
      </c>
      <c r="B126" s="119" t="s">
        <v>429</v>
      </c>
      <c r="C126" s="119" t="s">
        <v>748</v>
      </c>
      <c r="D126" s="119" t="s">
        <v>488</v>
      </c>
      <c r="E126" s="121" t="s">
        <v>744</v>
      </c>
      <c r="F126" s="43">
        <v>213</v>
      </c>
      <c r="G126" s="117"/>
      <c r="H126" s="117"/>
      <c r="I126" s="117">
        <f t="shared" si="35"/>
        <v>0</v>
      </c>
      <c r="J126" s="117"/>
      <c r="K126" s="117"/>
      <c r="L126" s="117">
        <f t="shared" si="36"/>
        <v>0</v>
      </c>
      <c r="M126" s="117"/>
      <c r="N126" s="117"/>
      <c r="O126" s="117">
        <f t="shared" si="37"/>
        <v>0</v>
      </c>
    </row>
    <row r="127" spans="1:15" ht="16.5" hidden="1">
      <c r="A127" s="118" t="s">
        <v>632</v>
      </c>
      <c r="B127" s="119" t="s">
        <v>429</v>
      </c>
      <c r="C127" s="119" t="s">
        <v>748</v>
      </c>
      <c r="D127" s="119" t="s">
        <v>488</v>
      </c>
      <c r="E127" s="121" t="s">
        <v>744</v>
      </c>
      <c r="F127" s="43">
        <v>220</v>
      </c>
      <c r="G127" s="117">
        <f>G128+G129+G130+G131+G132+G133</f>
        <v>0</v>
      </c>
      <c r="H127" s="117">
        <f>H128+H129+H130+H131+H132+H133</f>
        <v>0</v>
      </c>
      <c r="I127" s="117">
        <f t="shared" si="35"/>
        <v>0</v>
      </c>
      <c r="J127" s="117">
        <f>J128+J129+J130+J131+J132+J133</f>
        <v>0</v>
      </c>
      <c r="K127" s="117">
        <f>K128+K129+K130+K131+K132+K133</f>
        <v>0</v>
      </c>
      <c r="L127" s="117">
        <f t="shared" si="36"/>
        <v>0</v>
      </c>
      <c r="M127" s="117">
        <f>M128+M129+M130+M131+M132+M133</f>
        <v>0</v>
      </c>
      <c r="N127" s="117">
        <f>N128+N129+N130+N131+N132+N133</f>
        <v>0</v>
      </c>
      <c r="O127" s="117">
        <f t="shared" si="37"/>
        <v>0</v>
      </c>
    </row>
    <row r="128" spans="1:15" ht="16.5" hidden="1">
      <c r="A128" s="118" t="s">
        <v>642</v>
      </c>
      <c r="B128" s="119" t="s">
        <v>429</v>
      </c>
      <c r="C128" s="119" t="s">
        <v>748</v>
      </c>
      <c r="D128" s="119" t="s">
        <v>488</v>
      </c>
      <c r="E128" s="121" t="s">
        <v>744</v>
      </c>
      <c r="F128" s="43">
        <v>221</v>
      </c>
      <c r="G128" s="117"/>
      <c r="H128" s="117"/>
      <c r="I128" s="117">
        <f t="shared" si="35"/>
        <v>0</v>
      </c>
      <c r="J128" s="117"/>
      <c r="K128" s="117"/>
      <c r="L128" s="117">
        <f t="shared" si="36"/>
        <v>0</v>
      </c>
      <c r="M128" s="117"/>
      <c r="N128" s="117"/>
      <c r="O128" s="117">
        <f t="shared" si="37"/>
        <v>0</v>
      </c>
    </row>
    <row r="129" spans="1:15" ht="16.5" hidden="1">
      <c r="A129" s="118" t="s">
        <v>643</v>
      </c>
      <c r="B129" s="119" t="s">
        <v>429</v>
      </c>
      <c r="C129" s="119" t="s">
        <v>748</v>
      </c>
      <c r="D129" s="119" t="s">
        <v>488</v>
      </c>
      <c r="E129" s="121" t="s">
        <v>744</v>
      </c>
      <c r="F129" s="43">
        <v>222</v>
      </c>
      <c r="G129" s="117"/>
      <c r="H129" s="117"/>
      <c r="I129" s="117">
        <f t="shared" si="35"/>
        <v>0</v>
      </c>
      <c r="J129" s="117"/>
      <c r="K129" s="117"/>
      <c r="L129" s="117">
        <f t="shared" si="36"/>
        <v>0</v>
      </c>
      <c r="M129" s="117"/>
      <c r="N129" s="117"/>
      <c r="O129" s="117">
        <f t="shared" si="37"/>
        <v>0</v>
      </c>
    </row>
    <row r="130" spans="1:15" ht="16.5" hidden="1">
      <c r="A130" s="118" t="s">
        <v>644</v>
      </c>
      <c r="B130" s="119" t="s">
        <v>429</v>
      </c>
      <c r="C130" s="119" t="s">
        <v>748</v>
      </c>
      <c r="D130" s="119" t="s">
        <v>488</v>
      </c>
      <c r="E130" s="121" t="s">
        <v>744</v>
      </c>
      <c r="F130" s="43">
        <v>223</v>
      </c>
      <c r="G130" s="117"/>
      <c r="H130" s="117"/>
      <c r="I130" s="117">
        <f t="shared" si="35"/>
        <v>0</v>
      </c>
      <c r="J130" s="117"/>
      <c r="K130" s="117"/>
      <c r="L130" s="117">
        <f t="shared" si="36"/>
        <v>0</v>
      </c>
      <c r="M130" s="117"/>
      <c r="N130" s="117"/>
      <c r="O130" s="117">
        <f t="shared" si="37"/>
        <v>0</v>
      </c>
    </row>
    <row r="131" spans="1:15" ht="33" hidden="1">
      <c r="A131" s="118" t="s">
        <v>645</v>
      </c>
      <c r="B131" s="119" t="s">
        <v>429</v>
      </c>
      <c r="C131" s="119" t="s">
        <v>748</v>
      </c>
      <c r="D131" s="119" t="s">
        <v>488</v>
      </c>
      <c r="E131" s="121" t="s">
        <v>744</v>
      </c>
      <c r="F131" s="43">
        <v>224</v>
      </c>
      <c r="G131" s="117"/>
      <c r="H131" s="117"/>
      <c r="I131" s="117">
        <f t="shared" si="35"/>
        <v>0</v>
      </c>
      <c r="J131" s="117"/>
      <c r="K131" s="117"/>
      <c r="L131" s="117">
        <f t="shared" si="36"/>
        <v>0</v>
      </c>
      <c r="M131" s="117"/>
      <c r="N131" s="117"/>
      <c r="O131" s="117">
        <f t="shared" si="37"/>
        <v>0</v>
      </c>
    </row>
    <row r="132" spans="1:15" ht="16.5" hidden="1">
      <c r="A132" s="118" t="s">
        <v>646</v>
      </c>
      <c r="B132" s="119" t="s">
        <v>429</v>
      </c>
      <c r="C132" s="119" t="s">
        <v>748</v>
      </c>
      <c r="D132" s="119" t="s">
        <v>488</v>
      </c>
      <c r="E132" s="121" t="s">
        <v>744</v>
      </c>
      <c r="F132" s="43">
        <v>225</v>
      </c>
      <c r="G132" s="117"/>
      <c r="H132" s="117"/>
      <c r="I132" s="117">
        <f t="shared" si="35"/>
        <v>0</v>
      </c>
      <c r="J132" s="117"/>
      <c r="K132" s="117"/>
      <c r="L132" s="117">
        <f t="shared" si="36"/>
        <v>0</v>
      </c>
      <c r="M132" s="117"/>
      <c r="N132" s="117"/>
      <c r="O132" s="117">
        <f t="shared" si="37"/>
        <v>0</v>
      </c>
    </row>
    <row r="133" spans="1:15" ht="16.5" hidden="1">
      <c r="A133" s="118" t="s">
        <v>634</v>
      </c>
      <c r="B133" s="119" t="s">
        <v>429</v>
      </c>
      <c r="C133" s="119" t="s">
        <v>748</v>
      </c>
      <c r="D133" s="119" t="s">
        <v>488</v>
      </c>
      <c r="E133" s="121" t="s">
        <v>744</v>
      </c>
      <c r="F133" s="43">
        <v>226</v>
      </c>
      <c r="G133" s="117"/>
      <c r="H133" s="117"/>
      <c r="I133" s="117">
        <f t="shared" si="35"/>
        <v>0</v>
      </c>
      <c r="J133" s="117"/>
      <c r="K133" s="117"/>
      <c r="L133" s="117">
        <f t="shared" si="36"/>
        <v>0</v>
      </c>
      <c r="M133" s="117"/>
      <c r="N133" s="117"/>
      <c r="O133" s="117">
        <f t="shared" si="37"/>
        <v>0</v>
      </c>
    </row>
    <row r="134" spans="1:15" ht="16.5" hidden="1">
      <c r="A134" s="118" t="s">
        <v>647</v>
      </c>
      <c r="B134" s="119" t="s">
        <v>429</v>
      </c>
      <c r="C134" s="119" t="s">
        <v>748</v>
      </c>
      <c r="D134" s="119" t="s">
        <v>488</v>
      </c>
      <c r="E134" s="121" t="s">
        <v>744</v>
      </c>
      <c r="F134" s="43">
        <v>260</v>
      </c>
      <c r="G134" s="117">
        <f>G135</f>
        <v>0</v>
      </c>
      <c r="H134" s="117">
        <f>H135</f>
        <v>0</v>
      </c>
      <c r="I134" s="117">
        <f t="shared" si="35"/>
        <v>0</v>
      </c>
      <c r="J134" s="117">
        <f>J135</f>
        <v>0</v>
      </c>
      <c r="K134" s="117">
        <f>K135</f>
        <v>0</v>
      </c>
      <c r="L134" s="117">
        <f t="shared" si="36"/>
        <v>0</v>
      </c>
      <c r="M134" s="117">
        <f>M135</f>
        <v>0</v>
      </c>
      <c r="N134" s="117">
        <f>N135</f>
        <v>0</v>
      </c>
      <c r="O134" s="117">
        <f t="shared" si="37"/>
        <v>0</v>
      </c>
    </row>
    <row r="135" spans="1:15" ht="33" hidden="1">
      <c r="A135" s="118" t="s">
        <v>648</v>
      </c>
      <c r="B135" s="119" t="s">
        <v>429</v>
      </c>
      <c r="C135" s="119" t="s">
        <v>748</v>
      </c>
      <c r="D135" s="119" t="s">
        <v>488</v>
      </c>
      <c r="E135" s="121" t="s">
        <v>744</v>
      </c>
      <c r="F135" s="43">
        <v>262</v>
      </c>
      <c r="G135" s="117"/>
      <c r="H135" s="117"/>
      <c r="I135" s="117">
        <f t="shared" si="35"/>
        <v>0</v>
      </c>
      <c r="J135" s="117"/>
      <c r="K135" s="117"/>
      <c r="L135" s="117">
        <f t="shared" si="36"/>
        <v>0</v>
      </c>
      <c r="M135" s="117"/>
      <c r="N135" s="117"/>
      <c r="O135" s="117">
        <f t="shared" si="37"/>
        <v>0</v>
      </c>
    </row>
    <row r="136" spans="1:15" ht="16.5" hidden="1">
      <c r="A136" s="118" t="s">
        <v>608</v>
      </c>
      <c r="B136" s="119" t="s">
        <v>429</v>
      </c>
      <c r="C136" s="119" t="s">
        <v>748</v>
      </c>
      <c r="D136" s="119" t="s">
        <v>488</v>
      </c>
      <c r="E136" s="121" t="s">
        <v>744</v>
      </c>
      <c r="F136" s="43">
        <v>290</v>
      </c>
      <c r="G136" s="117"/>
      <c r="H136" s="117"/>
      <c r="I136" s="117">
        <f t="shared" si="35"/>
        <v>0</v>
      </c>
      <c r="J136" s="117"/>
      <c r="K136" s="117"/>
      <c r="L136" s="117">
        <f t="shared" si="36"/>
        <v>0</v>
      </c>
      <c r="M136" s="117"/>
      <c r="N136" s="117"/>
      <c r="O136" s="117">
        <f t="shared" si="37"/>
        <v>0</v>
      </c>
    </row>
    <row r="137" spans="1:15" ht="16.5" hidden="1">
      <c r="A137" s="118" t="s">
        <v>649</v>
      </c>
      <c r="B137" s="119" t="s">
        <v>429</v>
      </c>
      <c r="C137" s="119" t="s">
        <v>748</v>
      </c>
      <c r="D137" s="119" t="s">
        <v>488</v>
      </c>
      <c r="E137" s="121" t="s">
        <v>744</v>
      </c>
      <c r="F137" s="43">
        <v>300</v>
      </c>
      <c r="G137" s="117">
        <f>G138+G139</f>
        <v>0</v>
      </c>
      <c r="H137" s="117">
        <f>H138+H139</f>
        <v>0</v>
      </c>
      <c r="I137" s="117">
        <f t="shared" si="35"/>
        <v>0</v>
      </c>
      <c r="J137" s="117">
        <f>J138+J139</f>
        <v>0</v>
      </c>
      <c r="K137" s="117">
        <f>K138+K139</f>
        <v>0</v>
      </c>
      <c r="L137" s="117">
        <f t="shared" si="36"/>
        <v>0</v>
      </c>
      <c r="M137" s="117">
        <f>M138+M139</f>
        <v>0</v>
      </c>
      <c r="N137" s="117">
        <f>N138+N139</f>
        <v>0</v>
      </c>
      <c r="O137" s="117">
        <f t="shared" si="37"/>
        <v>0</v>
      </c>
    </row>
    <row r="138" spans="1:15" ht="16.5" hidden="1">
      <c r="A138" s="118" t="s">
        <v>714</v>
      </c>
      <c r="B138" s="119" t="s">
        <v>429</v>
      </c>
      <c r="C138" s="119" t="s">
        <v>748</v>
      </c>
      <c r="D138" s="119" t="s">
        <v>488</v>
      </c>
      <c r="E138" s="121" t="s">
        <v>744</v>
      </c>
      <c r="F138" s="43">
        <v>310</v>
      </c>
      <c r="G138" s="117"/>
      <c r="H138" s="117"/>
      <c r="I138" s="117">
        <f t="shared" si="35"/>
        <v>0</v>
      </c>
      <c r="J138" s="117"/>
      <c r="K138" s="117"/>
      <c r="L138" s="117">
        <f t="shared" si="36"/>
        <v>0</v>
      </c>
      <c r="M138" s="117"/>
      <c r="N138" s="117"/>
      <c r="O138" s="117">
        <f t="shared" si="37"/>
        <v>0</v>
      </c>
    </row>
    <row r="139" spans="1:15" ht="33" hidden="1">
      <c r="A139" s="118" t="s">
        <v>715</v>
      </c>
      <c r="B139" s="119" t="s">
        <v>429</v>
      </c>
      <c r="C139" s="119" t="s">
        <v>748</v>
      </c>
      <c r="D139" s="119" t="s">
        <v>488</v>
      </c>
      <c r="E139" s="121" t="s">
        <v>744</v>
      </c>
      <c r="F139" s="43">
        <v>340</v>
      </c>
      <c r="G139" s="117"/>
      <c r="H139" s="117"/>
      <c r="I139" s="117">
        <f t="shared" si="35"/>
        <v>0</v>
      </c>
      <c r="J139" s="117"/>
      <c r="K139" s="117"/>
      <c r="L139" s="117">
        <f t="shared" si="36"/>
        <v>0</v>
      </c>
      <c r="M139" s="117"/>
      <c r="N139" s="117"/>
      <c r="O139" s="117">
        <f t="shared" si="37"/>
        <v>0</v>
      </c>
    </row>
    <row r="140" spans="1:15" ht="82.5">
      <c r="A140" s="118" t="s">
        <v>547</v>
      </c>
      <c r="B140" s="119" t="s">
        <v>429</v>
      </c>
      <c r="C140" s="119" t="s">
        <v>750</v>
      </c>
      <c r="D140" s="119" t="s">
        <v>548</v>
      </c>
      <c r="E140" s="121"/>
      <c r="F140" s="43"/>
      <c r="G140" s="117">
        <f>G141</f>
        <v>5500</v>
      </c>
      <c r="H140" s="117"/>
      <c r="I140" s="117">
        <f t="shared" si="35"/>
        <v>5500</v>
      </c>
      <c r="J140" s="117">
        <f>J141</f>
        <v>0</v>
      </c>
      <c r="K140" s="117"/>
      <c r="L140" s="117">
        <f t="shared" si="36"/>
        <v>0</v>
      </c>
      <c r="M140" s="117">
        <f>M141</f>
        <v>0</v>
      </c>
      <c r="N140" s="117"/>
      <c r="O140" s="117">
        <f t="shared" si="37"/>
        <v>0</v>
      </c>
    </row>
    <row r="141" spans="1:15" ht="33">
      <c r="A141" s="45" t="s">
        <v>500</v>
      </c>
      <c r="B141" s="119" t="s">
        <v>429</v>
      </c>
      <c r="C141" s="119" t="s">
        <v>750</v>
      </c>
      <c r="D141" s="119" t="s">
        <v>548</v>
      </c>
      <c r="E141" s="121" t="s">
        <v>744</v>
      </c>
      <c r="F141" s="43"/>
      <c r="G141" s="117">
        <f>G142</f>
        <v>5500</v>
      </c>
      <c r="H141" s="117"/>
      <c r="I141" s="117">
        <f t="shared" si="35"/>
        <v>5500</v>
      </c>
      <c r="J141" s="117">
        <f>J142</f>
        <v>0</v>
      </c>
      <c r="K141" s="117"/>
      <c r="L141" s="117">
        <f t="shared" si="36"/>
        <v>0</v>
      </c>
      <c r="M141" s="117">
        <f>M142</f>
        <v>0</v>
      </c>
      <c r="N141" s="117"/>
      <c r="O141" s="117">
        <f t="shared" si="37"/>
        <v>0</v>
      </c>
    </row>
    <row r="142" spans="1:15" ht="16.5" hidden="1">
      <c r="A142" s="118" t="s">
        <v>632</v>
      </c>
      <c r="B142" s="119" t="s">
        <v>429</v>
      </c>
      <c r="C142" s="119" t="s">
        <v>748</v>
      </c>
      <c r="D142" s="119" t="s">
        <v>548</v>
      </c>
      <c r="E142" s="121" t="s">
        <v>744</v>
      </c>
      <c r="F142" s="43">
        <v>220</v>
      </c>
      <c r="G142" s="117">
        <f>G143</f>
        <v>5500</v>
      </c>
      <c r="H142" s="117"/>
      <c r="I142" s="117">
        <f t="shared" si="35"/>
        <v>5500</v>
      </c>
      <c r="J142" s="117">
        <f>J143</f>
        <v>0</v>
      </c>
      <c r="K142" s="117"/>
      <c r="L142" s="117">
        <f t="shared" si="36"/>
        <v>0</v>
      </c>
      <c r="M142" s="117">
        <f>M143</f>
        <v>0</v>
      </c>
      <c r="N142" s="117"/>
      <c r="O142" s="117">
        <f t="shared" si="37"/>
        <v>0</v>
      </c>
    </row>
    <row r="143" spans="1:15" ht="16.5" hidden="1">
      <c r="A143" s="118" t="s">
        <v>634</v>
      </c>
      <c r="B143" s="119" t="s">
        <v>429</v>
      </c>
      <c r="C143" s="119" t="s">
        <v>748</v>
      </c>
      <c r="D143" s="119" t="s">
        <v>548</v>
      </c>
      <c r="E143" s="121" t="s">
        <v>744</v>
      </c>
      <c r="F143" s="43">
        <v>226</v>
      </c>
      <c r="G143" s="117">
        <f>5000+500</f>
        <v>5500</v>
      </c>
      <c r="H143" s="117"/>
      <c r="I143" s="117">
        <f t="shared" si="35"/>
        <v>5500</v>
      </c>
      <c r="J143" s="117"/>
      <c r="K143" s="117"/>
      <c r="L143" s="117">
        <f t="shared" si="36"/>
        <v>0</v>
      </c>
      <c r="M143" s="117"/>
      <c r="N143" s="117"/>
      <c r="O143" s="117">
        <f t="shared" si="37"/>
        <v>0</v>
      </c>
    </row>
    <row r="144" spans="1:15" ht="16.5" hidden="1">
      <c r="A144" s="118"/>
      <c r="B144" s="119"/>
      <c r="C144" s="119"/>
      <c r="D144" s="119"/>
      <c r="E144" s="121"/>
      <c r="F144" s="43"/>
      <c r="G144" s="117"/>
      <c r="H144" s="117"/>
      <c r="I144" s="117"/>
      <c r="J144" s="117"/>
      <c r="K144" s="117"/>
      <c r="L144" s="117"/>
      <c r="M144" s="117"/>
      <c r="N144" s="117"/>
      <c r="O144" s="117"/>
    </row>
    <row r="145" spans="1:15" ht="16.5" hidden="1">
      <c r="A145" s="118"/>
      <c r="B145" s="119"/>
      <c r="C145" s="119"/>
      <c r="D145" s="119"/>
      <c r="E145" s="121"/>
      <c r="F145" s="43"/>
      <c r="G145" s="117"/>
      <c r="H145" s="117"/>
      <c r="I145" s="117"/>
      <c r="J145" s="117"/>
      <c r="K145" s="117"/>
      <c r="L145" s="117"/>
      <c r="M145" s="117"/>
      <c r="N145" s="117"/>
      <c r="O145" s="117"/>
    </row>
    <row r="146" spans="1:15" ht="16.5" hidden="1">
      <c r="A146" s="118"/>
      <c r="B146" s="119"/>
      <c r="C146" s="119"/>
      <c r="D146" s="119"/>
      <c r="E146" s="121"/>
      <c r="F146" s="43"/>
      <c r="G146" s="117"/>
      <c r="H146" s="117"/>
      <c r="I146" s="117"/>
      <c r="J146" s="117"/>
      <c r="K146" s="117"/>
      <c r="L146" s="117"/>
      <c r="M146" s="117"/>
      <c r="N146" s="117"/>
      <c r="O146" s="117"/>
    </row>
    <row r="147" spans="1:15" ht="16.5" hidden="1">
      <c r="A147" s="118"/>
      <c r="B147" s="119"/>
      <c r="C147" s="119"/>
      <c r="D147" s="119"/>
      <c r="E147" s="121"/>
      <c r="F147" s="43"/>
      <c r="G147" s="117"/>
      <c r="H147" s="117"/>
      <c r="I147" s="117"/>
      <c r="J147" s="117"/>
      <c r="K147" s="117"/>
      <c r="L147" s="117"/>
      <c r="M147" s="117"/>
      <c r="N147" s="117"/>
      <c r="O147" s="117"/>
    </row>
    <row r="148" spans="1:15" ht="49.5">
      <c r="A148" s="118" t="s">
        <v>624</v>
      </c>
      <c r="B148" s="119" t="s">
        <v>429</v>
      </c>
      <c r="C148" s="119" t="s">
        <v>745</v>
      </c>
      <c r="D148" s="119"/>
      <c r="E148" s="121"/>
      <c r="F148" s="119"/>
      <c r="G148" s="117">
        <f>G149+G165</f>
        <v>14898.639</v>
      </c>
      <c r="H148" s="117">
        <f aca="true" t="shared" si="38" ref="G148:H150">H149</f>
        <v>0</v>
      </c>
      <c r="I148" s="117">
        <f t="shared" si="35"/>
        <v>14898.639</v>
      </c>
      <c r="J148" s="117">
        <f>J149+J165</f>
        <v>8300</v>
      </c>
      <c r="K148" s="117">
        <f aca="true" t="shared" si="39" ref="J148:K150">K149</f>
        <v>0</v>
      </c>
      <c r="L148" s="117">
        <f>K148+J148</f>
        <v>8300</v>
      </c>
      <c r="M148" s="117">
        <f>M149+M165</f>
        <v>9500</v>
      </c>
      <c r="N148" s="117">
        <f aca="true" t="shared" si="40" ref="M148:N150">N149</f>
        <v>0</v>
      </c>
      <c r="O148" s="117">
        <f>N148+M148</f>
        <v>9500</v>
      </c>
    </row>
    <row r="149" spans="1:15" ht="33">
      <c r="A149" s="45" t="s">
        <v>486</v>
      </c>
      <c r="B149" s="119" t="s">
        <v>429</v>
      </c>
      <c r="C149" s="119" t="s">
        <v>745</v>
      </c>
      <c r="D149" s="119" t="s">
        <v>487</v>
      </c>
      <c r="E149" s="121"/>
      <c r="F149" s="119"/>
      <c r="G149" s="117">
        <f t="shared" si="38"/>
        <v>1900</v>
      </c>
      <c r="H149" s="117">
        <f t="shared" si="38"/>
        <v>0</v>
      </c>
      <c r="I149" s="117">
        <f t="shared" si="35"/>
        <v>1900</v>
      </c>
      <c r="J149" s="117">
        <f t="shared" si="39"/>
        <v>2200</v>
      </c>
      <c r="K149" s="117">
        <f t="shared" si="39"/>
        <v>0</v>
      </c>
      <c r="L149" s="117">
        <f>K149+J149</f>
        <v>2200</v>
      </c>
      <c r="M149" s="117">
        <f t="shared" si="40"/>
        <v>2200</v>
      </c>
      <c r="N149" s="117">
        <f t="shared" si="40"/>
        <v>0</v>
      </c>
      <c r="O149" s="117">
        <f>N149+M149</f>
        <v>2200</v>
      </c>
    </row>
    <row r="150" spans="1:15" ht="33">
      <c r="A150" s="45" t="s">
        <v>484</v>
      </c>
      <c r="B150" s="119" t="s">
        <v>429</v>
      </c>
      <c r="C150" s="119" t="s">
        <v>745</v>
      </c>
      <c r="D150" s="119" t="s">
        <v>488</v>
      </c>
      <c r="E150" s="121"/>
      <c r="F150" s="119"/>
      <c r="G150" s="117">
        <f t="shared" si="38"/>
        <v>1900</v>
      </c>
      <c r="H150" s="117">
        <f t="shared" si="38"/>
        <v>0</v>
      </c>
      <c r="I150" s="117">
        <f>H150+G150</f>
        <v>1900</v>
      </c>
      <c r="J150" s="117">
        <f t="shared" si="39"/>
        <v>2200</v>
      </c>
      <c r="K150" s="117">
        <f t="shared" si="39"/>
        <v>0</v>
      </c>
      <c r="L150" s="117">
        <f>K150+J150</f>
        <v>2200</v>
      </c>
      <c r="M150" s="117">
        <f t="shared" si="40"/>
        <v>2200</v>
      </c>
      <c r="N150" s="117">
        <f t="shared" si="40"/>
        <v>0</v>
      </c>
      <c r="O150" s="117">
        <f>N150+M150</f>
        <v>2200</v>
      </c>
    </row>
    <row r="151" spans="1:15" ht="33">
      <c r="A151" s="45" t="s">
        <v>500</v>
      </c>
      <c r="B151" s="119" t="s">
        <v>429</v>
      </c>
      <c r="C151" s="119" t="s">
        <v>745</v>
      </c>
      <c r="D151" s="119" t="s">
        <v>488</v>
      </c>
      <c r="E151" s="121" t="s">
        <v>744</v>
      </c>
      <c r="F151" s="43"/>
      <c r="G151" s="117">
        <f aca="true" t="shared" si="41" ref="G151:O151">G156+G163</f>
        <v>1900</v>
      </c>
      <c r="H151" s="117">
        <f t="shared" si="41"/>
        <v>0</v>
      </c>
      <c r="I151" s="117">
        <f t="shared" si="41"/>
        <v>1900</v>
      </c>
      <c r="J151" s="117">
        <f t="shared" si="41"/>
        <v>2200</v>
      </c>
      <c r="K151" s="117">
        <f t="shared" si="41"/>
        <v>0</v>
      </c>
      <c r="L151" s="117">
        <f t="shared" si="41"/>
        <v>2200</v>
      </c>
      <c r="M151" s="117">
        <f t="shared" si="41"/>
        <v>2200</v>
      </c>
      <c r="N151" s="117">
        <f t="shared" si="41"/>
        <v>0</v>
      </c>
      <c r="O151" s="117">
        <f t="shared" si="41"/>
        <v>2200</v>
      </c>
    </row>
    <row r="152" spans="1:15" ht="33" hidden="1">
      <c r="A152" s="118" t="s">
        <v>638</v>
      </c>
      <c r="B152" s="119" t="s">
        <v>429</v>
      </c>
      <c r="C152" s="119" t="s">
        <v>746</v>
      </c>
      <c r="D152" s="119" t="s">
        <v>488</v>
      </c>
      <c r="E152" s="121" t="s">
        <v>744</v>
      </c>
      <c r="F152" s="43">
        <v>210</v>
      </c>
      <c r="G152" s="117">
        <f aca="true" t="shared" si="42" ref="G152:O152">G153+G154+G155</f>
        <v>0</v>
      </c>
      <c r="H152" s="117">
        <f t="shared" si="42"/>
        <v>0</v>
      </c>
      <c r="I152" s="117">
        <f t="shared" si="42"/>
        <v>0</v>
      </c>
      <c r="J152" s="117">
        <f t="shared" si="42"/>
        <v>0</v>
      </c>
      <c r="K152" s="117">
        <f t="shared" si="42"/>
        <v>0</v>
      </c>
      <c r="L152" s="117">
        <f t="shared" si="42"/>
        <v>0</v>
      </c>
      <c r="M152" s="117">
        <f t="shared" si="42"/>
        <v>0</v>
      </c>
      <c r="N152" s="117">
        <f t="shared" si="42"/>
        <v>0</v>
      </c>
      <c r="O152" s="117">
        <f t="shared" si="42"/>
        <v>0</v>
      </c>
    </row>
    <row r="153" spans="1:15" ht="16.5" hidden="1">
      <c r="A153" s="118" t="s">
        <v>639</v>
      </c>
      <c r="B153" s="119" t="s">
        <v>429</v>
      </c>
      <c r="C153" s="119" t="s">
        <v>746</v>
      </c>
      <c r="D153" s="119" t="s">
        <v>488</v>
      </c>
      <c r="E153" s="121" t="s">
        <v>744</v>
      </c>
      <c r="F153" s="43">
        <v>211</v>
      </c>
      <c r="G153" s="117"/>
      <c r="H153" s="117"/>
      <c r="I153" s="117">
        <f aca="true" t="shared" si="43" ref="I153:I173">H153+G153</f>
        <v>0</v>
      </c>
      <c r="J153" s="117"/>
      <c r="K153" s="117"/>
      <c r="L153" s="117">
        <f aca="true" t="shared" si="44" ref="L153:L162">K153+J153</f>
        <v>0</v>
      </c>
      <c r="M153" s="117"/>
      <c r="N153" s="117"/>
      <c r="O153" s="117">
        <f aca="true" t="shared" si="45" ref="O153:O162">N153+M153</f>
        <v>0</v>
      </c>
    </row>
    <row r="154" spans="1:15" ht="16.5" hidden="1">
      <c r="A154" s="118" t="s">
        <v>640</v>
      </c>
      <c r="B154" s="119" t="s">
        <v>429</v>
      </c>
      <c r="C154" s="119" t="s">
        <v>746</v>
      </c>
      <c r="D154" s="119" t="s">
        <v>488</v>
      </c>
      <c r="E154" s="121" t="s">
        <v>744</v>
      </c>
      <c r="F154" s="43">
        <v>212</v>
      </c>
      <c r="G154" s="117"/>
      <c r="H154" s="117"/>
      <c r="I154" s="117">
        <f t="shared" si="43"/>
        <v>0</v>
      </c>
      <c r="J154" s="117"/>
      <c r="K154" s="117"/>
      <c r="L154" s="117">
        <f t="shared" si="44"/>
        <v>0</v>
      </c>
      <c r="M154" s="117"/>
      <c r="N154" s="117"/>
      <c r="O154" s="117">
        <f t="shared" si="45"/>
        <v>0</v>
      </c>
    </row>
    <row r="155" spans="1:15" ht="16.5" hidden="1">
      <c r="A155" s="118" t="s">
        <v>641</v>
      </c>
      <c r="B155" s="119" t="s">
        <v>429</v>
      </c>
      <c r="C155" s="119" t="s">
        <v>746</v>
      </c>
      <c r="D155" s="119" t="s">
        <v>488</v>
      </c>
      <c r="E155" s="121" t="s">
        <v>744</v>
      </c>
      <c r="F155" s="43">
        <v>213</v>
      </c>
      <c r="G155" s="117"/>
      <c r="H155" s="117"/>
      <c r="I155" s="117">
        <f t="shared" si="43"/>
        <v>0</v>
      </c>
      <c r="J155" s="117"/>
      <c r="K155" s="117"/>
      <c r="L155" s="117">
        <f t="shared" si="44"/>
        <v>0</v>
      </c>
      <c r="M155" s="117"/>
      <c r="N155" s="117"/>
      <c r="O155" s="117">
        <f t="shared" si="45"/>
        <v>0</v>
      </c>
    </row>
    <row r="156" spans="1:15" ht="16.5" hidden="1">
      <c r="A156" s="118" t="s">
        <v>632</v>
      </c>
      <c r="B156" s="119" t="s">
        <v>429</v>
      </c>
      <c r="C156" s="119" t="s">
        <v>746</v>
      </c>
      <c r="D156" s="119" t="s">
        <v>488</v>
      </c>
      <c r="E156" s="121" t="s">
        <v>744</v>
      </c>
      <c r="F156" s="43">
        <v>220</v>
      </c>
      <c r="G156" s="117">
        <f>G157+G158+G159+G160+G161+G162</f>
        <v>1900</v>
      </c>
      <c r="H156" s="117">
        <f>H157+H158+H159+H160+H161+H162</f>
        <v>0</v>
      </c>
      <c r="I156" s="117">
        <f t="shared" si="43"/>
        <v>1900</v>
      </c>
      <c r="J156" s="117">
        <f>J157+J158+J159+J160+J161+J162</f>
        <v>2200</v>
      </c>
      <c r="K156" s="117">
        <f>K157+K158+K159+K160+K161+K162</f>
        <v>0</v>
      </c>
      <c r="L156" s="117">
        <f t="shared" si="44"/>
        <v>2200</v>
      </c>
      <c r="M156" s="117">
        <f>M157+M158+M159+M160+M161+M162</f>
        <v>2200</v>
      </c>
      <c r="N156" s="117">
        <f>N157+N158+N159+N160+N161+N162</f>
        <v>0</v>
      </c>
      <c r="O156" s="117">
        <f t="shared" si="45"/>
        <v>2200</v>
      </c>
    </row>
    <row r="157" spans="1:15" ht="16.5" hidden="1">
      <c r="A157" s="118" t="s">
        <v>642</v>
      </c>
      <c r="B157" s="119" t="s">
        <v>429</v>
      </c>
      <c r="C157" s="119" t="s">
        <v>746</v>
      </c>
      <c r="D157" s="119" t="s">
        <v>488</v>
      </c>
      <c r="E157" s="121" t="s">
        <v>744</v>
      </c>
      <c r="F157" s="43">
        <v>221</v>
      </c>
      <c r="G157" s="117"/>
      <c r="H157" s="117"/>
      <c r="I157" s="117">
        <f t="shared" si="43"/>
        <v>0</v>
      </c>
      <c r="J157" s="117"/>
      <c r="K157" s="117"/>
      <c r="L157" s="117">
        <f t="shared" si="44"/>
        <v>0</v>
      </c>
      <c r="M157" s="117"/>
      <c r="N157" s="117"/>
      <c r="O157" s="117">
        <f t="shared" si="45"/>
        <v>0</v>
      </c>
    </row>
    <row r="158" spans="1:15" ht="16.5" hidden="1">
      <c r="A158" s="118" t="s">
        <v>643</v>
      </c>
      <c r="B158" s="119" t="s">
        <v>429</v>
      </c>
      <c r="C158" s="119" t="s">
        <v>746</v>
      </c>
      <c r="D158" s="119" t="s">
        <v>488</v>
      </c>
      <c r="E158" s="121" t="s">
        <v>744</v>
      </c>
      <c r="F158" s="43">
        <v>222</v>
      </c>
      <c r="G158" s="117"/>
      <c r="H158" s="117"/>
      <c r="I158" s="117">
        <f t="shared" si="43"/>
        <v>0</v>
      </c>
      <c r="J158" s="117"/>
      <c r="K158" s="117"/>
      <c r="L158" s="117">
        <f t="shared" si="44"/>
        <v>0</v>
      </c>
      <c r="M158" s="117"/>
      <c r="N158" s="117"/>
      <c r="O158" s="117">
        <f t="shared" si="45"/>
        <v>0</v>
      </c>
    </row>
    <row r="159" spans="1:15" ht="16.5" hidden="1">
      <c r="A159" s="118" t="s">
        <v>644</v>
      </c>
      <c r="B159" s="119" t="s">
        <v>429</v>
      </c>
      <c r="C159" s="119" t="s">
        <v>746</v>
      </c>
      <c r="D159" s="119" t="s">
        <v>488</v>
      </c>
      <c r="E159" s="121" t="s">
        <v>744</v>
      </c>
      <c r="F159" s="43">
        <v>223</v>
      </c>
      <c r="G159" s="117"/>
      <c r="H159" s="117"/>
      <c r="I159" s="117">
        <f t="shared" si="43"/>
        <v>0</v>
      </c>
      <c r="J159" s="117"/>
      <c r="K159" s="117"/>
      <c r="L159" s="117">
        <f t="shared" si="44"/>
        <v>0</v>
      </c>
      <c r="M159" s="117"/>
      <c r="N159" s="117"/>
      <c r="O159" s="117">
        <f t="shared" si="45"/>
        <v>0</v>
      </c>
    </row>
    <row r="160" spans="1:15" ht="33" hidden="1">
      <c r="A160" s="118" t="s">
        <v>645</v>
      </c>
      <c r="B160" s="119" t="s">
        <v>429</v>
      </c>
      <c r="C160" s="119" t="s">
        <v>746</v>
      </c>
      <c r="D160" s="119" t="s">
        <v>488</v>
      </c>
      <c r="E160" s="121" t="s">
        <v>744</v>
      </c>
      <c r="F160" s="43">
        <v>224</v>
      </c>
      <c r="G160" s="117"/>
      <c r="H160" s="117"/>
      <c r="I160" s="117">
        <f t="shared" si="43"/>
        <v>0</v>
      </c>
      <c r="J160" s="117"/>
      <c r="K160" s="117"/>
      <c r="L160" s="117">
        <f t="shared" si="44"/>
        <v>0</v>
      </c>
      <c r="M160" s="117"/>
      <c r="N160" s="117"/>
      <c r="O160" s="117">
        <f t="shared" si="45"/>
        <v>0</v>
      </c>
    </row>
    <row r="161" spans="1:15" ht="16.5" hidden="1">
      <c r="A161" s="118" t="s">
        <v>646</v>
      </c>
      <c r="B161" s="119" t="s">
        <v>429</v>
      </c>
      <c r="C161" s="119" t="s">
        <v>746</v>
      </c>
      <c r="D161" s="119" t="s">
        <v>488</v>
      </c>
      <c r="E161" s="121" t="s">
        <v>744</v>
      </c>
      <c r="F161" s="43">
        <v>225</v>
      </c>
      <c r="G161" s="117">
        <f>9400-7200-300</f>
        <v>1900</v>
      </c>
      <c r="H161" s="117"/>
      <c r="I161" s="117">
        <f t="shared" si="43"/>
        <v>1900</v>
      </c>
      <c r="J161" s="117">
        <f>9400-7200</f>
        <v>2200</v>
      </c>
      <c r="K161" s="117"/>
      <c r="L161" s="117">
        <f t="shared" si="44"/>
        <v>2200</v>
      </c>
      <c r="M161" s="117">
        <f>9400-7200</f>
        <v>2200</v>
      </c>
      <c r="N161" s="117"/>
      <c r="O161" s="117">
        <f t="shared" si="45"/>
        <v>2200</v>
      </c>
    </row>
    <row r="162" spans="1:15" ht="16.5" hidden="1">
      <c r="A162" s="118" t="s">
        <v>634</v>
      </c>
      <c r="B162" s="119" t="s">
        <v>429</v>
      </c>
      <c r="C162" s="119" t="s">
        <v>746</v>
      </c>
      <c r="D162" s="119" t="s">
        <v>488</v>
      </c>
      <c r="E162" s="121" t="s">
        <v>744</v>
      </c>
      <c r="F162" s="43">
        <v>226</v>
      </c>
      <c r="G162" s="117"/>
      <c r="H162" s="117"/>
      <c r="I162" s="117">
        <f t="shared" si="43"/>
        <v>0</v>
      </c>
      <c r="J162" s="117"/>
      <c r="K162" s="117"/>
      <c r="L162" s="117">
        <f t="shared" si="44"/>
        <v>0</v>
      </c>
      <c r="M162" s="117"/>
      <c r="N162" s="117"/>
      <c r="O162" s="117">
        <f t="shared" si="45"/>
        <v>0</v>
      </c>
    </row>
    <row r="163" spans="1:15" ht="16.5" hidden="1">
      <c r="A163" s="118" t="s">
        <v>649</v>
      </c>
      <c r="B163" s="119" t="s">
        <v>429</v>
      </c>
      <c r="C163" s="119" t="s">
        <v>746</v>
      </c>
      <c r="D163" s="119" t="s">
        <v>488</v>
      </c>
      <c r="E163" s="121"/>
      <c r="F163" s="43">
        <v>300</v>
      </c>
      <c r="G163" s="117">
        <f>G164</f>
        <v>0</v>
      </c>
      <c r="H163" s="117"/>
      <c r="I163" s="117">
        <f>I164</f>
        <v>0</v>
      </c>
      <c r="J163" s="117">
        <f>J164</f>
        <v>0</v>
      </c>
      <c r="K163" s="117"/>
      <c r="L163" s="117">
        <f>L164</f>
        <v>0</v>
      </c>
      <c r="M163" s="117">
        <f>M164</f>
        <v>0</v>
      </c>
      <c r="N163" s="117"/>
      <c r="O163" s="117">
        <f>O164</f>
        <v>0</v>
      </c>
    </row>
    <row r="164" spans="1:15" ht="16.5" hidden="1">
      <c r="A164" s="118" t="s">
        <v>714</v>
      </c>
      <c r="B164" s="119" t="s">
        <v>429</v>
      </c>
      <c r="C164" s="119" t="s">
        <v>746</v>
      </c>
      <c r="D164" s="119" t="s">
        <v>488</v>
      </c>
      <c r="E164" s="121"/>
      <c r="F164" s="43">
        <v>310</v>
      </c>
      <c r="G164" s="117"/>
      <c r="H164" s="117"/>
      <c r="I164" s="117">
        <f>H164+G164</f>
        <v>0</v>
      </c>
      <c r="J164" s="117"/>
      <c r="K164" s="117"/>
      <c r="L164" s="117">
        <f>K164+J164</f>
        <v>0</v>
      </c>
      <c r="M164" s="117"/>
      <c r="N164" s="117"/>
      <c r="O164" s="117">
        <f>N164+M164</f>
        <v>0</v>
      </c>
    </row>
    <row r="165" spans="1:15" ht="82.5">
      <c r="A165" s="118" t="s">
        <v>547</v>
      </c>
      <c r="B165" s="119" t="s">
        <v>429</v>
      </c>
      <c r="C165" s="119" t="s">
        <v>745</v>
      </c>
      <c r="D165" s="119" t="s">
        <v>548</v>
      </c>
      <c r="E165" s="121"/>
      <c r="F165" s="43"/>
      <c r="G165" s="117">
        <f>G166</f>
        <v>12998.639</v>
      </c>
      <c r="H165" s="117"/>
      <c r="I165" s="117">
        <f t="shared" si="43"/>
        <v>12998.639</v>
      </c>
      <c r="J165" s="117">
        <f>J166</f>
        <v>6100</v>
      </c>
      <c r="K165" s="117"/>
      <c r="L165" s="117">
        <f aca="true" t="shared" si="46" ref="L165:L173">K165+J165</f>
        <v>6100</v>
      </c>
      <c r="M165" s="117">
        <f>M166</f>
        <v>7300</v>
      </c>
      <c r="N165" s="117"/>
      <c r="O165" s="117">
        <f aca="true" t="shared" si="47" ref="O165:O173">N165+M165</f>
        <v>7300</v>
      </c>
    </row>
    <row r="166" spans="1:15" ht="33">
      <c r="A166" s="45" t="s">
        <v>500</v>
      </c>
      <c r="B166" s="119" t="s">
        <v>429</v>
      </c>
      <c r="C166" s="119" t="s">
        <v>745</v>
      </c>
      <c r="D166" s="119" t="s">
        <v>548</v>
      </c>
      <c r="E166" s="121" t="s">
        <v>744</v>
      </c>
      <c r="F166" s="43"/>
      <c r="G166" s="117">
        <f>G167</f>
        <v>12998.639</v>
      </c>
      <c r="H166" s="117"/>
      <c r="I166" s="117">
        <f t="shared" si="43"/>
        <v>12998.639</v>
      </c>
      <c r="J166" s="117">
        <f>J167</f>
        <v>6100</v>
      </c>
      <c r="K166" s="117"/>
      <c r="L166" s="117">
        <f t="shared" si="46"/>
        <v>6100</v>
      </c>
      <c r="M166" s="117">
        <f>M167</f>
        <v>7300</v>
      </c>
      <c r="N166" s="117"/>
      <c r="O166" s="117">
        <f t="shared" si="47"/>
        <v>7300</v>
      </c>
    </row>
    <row r="167" spans="1:15" ht="16.5" hidden="1">
      <c r="A167" s="118" t="s">
        <v>632</v>
      </c>
      <c r="B167" s="119" t="s">
        <v>429</v>
      </c>
      <c r="C167" s="119" t="s">
        <v>746</v>
      </c>
      <c r="D167" s="119" t="s">
        <v>548</v>
      </c>
      <c r="E167" s="121" t="s">
        <v>744</v>
      </c>
      <c r="F167" s="43">
        <v>220</v>
      </c>
      <c r="G167" s="117">
        <f>G168</f>
        <v>12998.639</v>
      </c>
      <c r="H167" s="117"/>
      <c r="I167" s="117">
        <f t="shared" si="43"/>
        <v>12998.639</v>
      </c>
      <c r="J167" s="117">
        <f>J168</f>
        <v>6100</v>
      </c>
      <c r="K167" s="117"/>
      <c r="L167" s="117">
        <f t="shared" si="46"/>
        <v>6100</v>
      </c>
      <c r="M167" s="117">
        <f>M168</f>
        <v>7300</v>
      </c>
      <c r="N167" s="117"/>
      <c r="O167" s="117">
        <f t="shared" si="47"/>
        <v>7300</v>
      </c>
    </row>
    <row r="168" spans="1:15" ht="16.5" hidden="1">
      <c r="A168" s="118" t="s">
        <v>646</v>
      </c>
      <c r="B168" s="119" t="s">
        <v>429</v>
      </c>
      <c r="C168" s="119" t="s">
        <v>746</v>
      </c>
      <c r="D168" s="119" t="s">
        <v>548</v>
      </c>
      <c r="E168" s="121" t="s">
        <v>744</v>
      </c>
      <c r="F168" s="43">
        <v>225</v>
      </c>
      <c r="G168" s="117">
        <f>7200+5798.639</f>
        <v>12998.639</v>
      </c>
      <c r="H168" s="117"/>
      <c r="I168" s="117">
        <f t="shared" si="43"/>
        <v>12998.639</v>
      </c>
      <c r="J168" s="117">
        <v>6100</v>
      </c>
      <c r="K168" s="117"/>
      <c r="L168" s="117">
        <f t="shared" si="46"/>
        <v>6100</v>
      </c>
      <c r="M168" s="117">
        <v>7300</v>
      </c>
      <c r="N168" s="117"/>
      <c r="O168" s="117">
        <f t="shared" si="47"/>
        <v>7300</v>
      </c>
    </row>
    <row r="169" spans="1:15" ht="49.5">
      <c r="A169" s="118" t="s">
        <v>742</v>
      </c>
      <c r="B169" s="119" t="s">
        <v>429</v>
      </c>
      <c r="C169" s="119" t="s">
        <v>743</v>
      </c>
      <c r="D169" s="119"/>
      <c r="E169" s="121"/>
      <c r="F169" s="43"/>
      <c r="G169" s="117">
        <f>G170</f>
        <v>1100</v>
      </c>
      <c r="H169" s="117"/>
      <c r="I169" s="117">
        <f t="shared" si="43"/>
        <v>1100</v>
      </c>
      <c r="J169" s="117">
        <f>J170</f>
        <v>0</v>
      </c>
      <c r="K169" s="117"/>
      <c r="L169" s="117">
        <f t="shared" si="46"/>
        <v>0</v>
      </c>
      <c r="M169" s="117">
        <f>M170</f>
        <v>0</v>
      </c>
      <c r="N169" s="117"/>
      <c r="O169" s="117">
        <f t="shared" si="47"/>
        <v>0</v>
      </c>
    </row>
    <row r="170" spans="1:15" ht="82.5">
      <c r="A170" s="118" t="s">
        <v>547</v>
      </c>
      <c r="B170" s="119" t="s">
        <v>429</v>
      </c>
      <c r="C170" s="119" t="s">
        <v>743</v>
      </c>
      <c r="D170" s="119" t="s">
        <v>548</v>
      </c>
      <c r="E170" s="121"/>
      <c r="F170" s="43"/>
      <c r="G170" s="117">
        <f>G171+G173</f>
        <v>1100</v>
      </c>
      <c r="H170" s="117"/>
      <c r="I170" s="117">
        <f t="shared" si="43"/>
        <v>1100</v>
      </c>
      <c r="J170" s="117">
        <f>J171+J173</f>
        <v>0</v>
      </c>
      <c r="K170" s="117"/>
      <c r="L170" s="117">
        <f t="shared" si="46"/>
        <v>0</v>
      </c>
      <c r="M170" s="117">
        <f>M171+M173</f>
        <v>0</v>
      </c>
      <c r="N170" s="117"/>
      <c r="O170" s="117">
        <f t="shared" si="47"/>
        <v>0</v>
      </c>
    </row>
    <row r="171" spans="1:15" ht="16.5" hidden="1">
      <c r="A171" s="118" t="s">
        <v>632</v>
      </c>
      <c r="B171" s="119" t="s">
        <v>429</v>
      </c>
      <c r="C171" s="119" t="s">
        <v>748</v>
      </c>
      <c r="D171" s="119" t="s">
        <v>548</v>
      </c>
      <c r="E171" s="121" t="s">
        <v>744</v>
      </c>
      <c r="F171" s="43">
        <v>220</v>
      </c>
      <c r="G171" s="117">
        <f>G172</f>
        <v>1100</v>
      </c>
      <c r="H171" s="117"/>
      <c r="I171" s="117">
        <f t="shared" si="43"/>
        <v>1100</v>
      </c>
      <c r="J171" s="117">
        <f>J172</f>
        <v>0</v>
      </c>
      <c r="K171" s="117"/>
      <c r="L171" s="117">
        <f t="shared" si="46"/>
        <v>0</v>
      </c>
      <c r="M171" s="117">
        <f>M172</f>
        <v>0</v>
      </c>
      <c r="N171" s="117"/>
      <c r="O171" s="117">
        <f t="shared" si="47"/>
        <v>0</v>
      </c>
    </row>
    <row r="172" spans="1:15" ht="16.5" hidden="1">
      <c r="A172" s="118" t="s">
        <v>646</v>
      </c>
      <c r="B172" s="119" t="s">
        <v>429</v>
      </c>
      <c r="C172" s="119" t="s">
        <v>748</v>
      </c>
      <c r="D172" s="119" t="s">
        <v>548</v>
      </c>
      <c r="E172" s="121" t="s">
        <v>744</v>
      </c>
      <c r="F172" s="43">
        <v>225</v>
      </c>
      <c r="G172" s="117">
        <v>1100</v>
      </c>
      <c r="H172" s="117"/>
      <c r="I172" s="117">
        <f t="shared" si="43"/>
        <v>1100</v>
      </c>
      <c r="J172" s="117"/>
      <c r="K172" s="117"/>
      <c r="L172" s="117">
        <f t="shared" si="46"/>
        <v>0</v>
      </c>
      <c r="M172" s="117"/>
      <c r="N172" s="117"/>
      <c r="O172" s="117">
        <f t="shared" si="47"/>
        <v>0</v>
      </c>
    </row>
    <row r="173" spans="1:15" ht="16.5" hidden="1">
      <c r="A173" s="118" t="s">
        <v>649</v>
      </c>
      <c r="B173" s="119" t="s">
        <v>429</v>
      </c>
      <c r="C173" s="119" t="s">
        <v>748</v>
      </c>
      <c r="D173" s="119" t="s">
        <v>751</v>
      </c>
      <c r="E173" s="121" t="s">
        <v>744</v>
      </c>
      <c r="F173" s="43">
        <v>300</v>
      </c>
      <c r="G173" s="117">
        <f>G174+G175</f>
        <v>0</v>
      </c>
      <c r="H173" s="117"/>
      <c r="I173" s="117">
        <f t="shared" si="43"/>
        <v>0</v>
      </c>
      <c r="J173" s="117">
        <f>J174+J175</f>
        <v>0</v>
      </c>
      <c r="K173" s="117"/>
      <c r="L173" s="117">
        <f t="shared" si="46"/>
        <v>0</v>
      </c>
      <c r="M173" s="117">
        <f>M174+M175</f>
        <v>0</v>
      </c>
      <c r="N173" s="117"/>
      <c r="O173" s="117">
        <f t="shared" si="47"/>
        <v>0</v>
      </c>
    </row>
    <row r="174" spans="1:15" ht="16.5" hidden="1">
      <c r="A174" s="118" t="s">
        <v>714</v>
      </c>
      <c r="B174" s="119" t="s">
        <v>429</v>
      </c>
      <c r="C174" s="119" t="s">
        <v>748</v>
      </c>
      <c r="D174" s="119" t="s">
        <v>751</v>
      </c>
      <c r="E174" s="121" t="s">
        <v>744</v>
      </c>
      <c r="F174" s="43">
        <v>310</v>
      </c>
      <c r="G174" s="117"/>
      <c r="H174" s="117"/>
      <c r="I174" s="117"/>
      <c r="J174" s="117"/>
      <c r="K174" s="117"/>
      <c r="L174" s="117"/>
      <c r="M174" s="117"/>
      <c r="N174" s="117"/>
      <c r="O174" s="117"/>
    </row>
    <row r="175" spans="1:15" ht="33" hidden="1">
      <c r="A175" s="118" t="s">
        <v>715</v>
      </c>
      <c r="B175" s="119" t="s">
        <v>429</v>
      </c>
      <c r="C175" s="119" t="s">
        <v>748</v>
      </c>
      <c r="D175" s="119" t="s">
        <v>751</v>
      </c>
      <c r="E175" s="121" t="s">
        <v>744</v>
      </c>
      <c r="F175" s="43">
        <v>340</v>
      </c>
      <c r="G175" s="117"/>
      <c r="H175" s="117"/>
      <c r="I175" s="117"/>
      <c r="J175" s="117"/>
      <c r="K175" s="117"/>
      <c r="L175" s="117"/>
      <c r="M175" s="117"/>
      <c r="N175" s="117"/>
      <c r="O175" s="117"/>
    </row>
    <row r="176" spans="1:15" ht="33">
      <c r="A176" s="120" t="s">
        <v>622</v>
      </c>
      <c r="B176" s="119" t="s">
        <v>429</v>
      </c>
      <c r="C176" s="119" t="s">
        <v>737</v>
      </c>
      <c r="D176" s="119"/>
      <c r="E176" s="121"/>
      <c r="F176" s="119"/>
      <c r="G176" s="117">
        <f aca="true" t="shared" si="48" ref="G176:O176">G177+G199</f>
        <v>16000</v>
      </c>
      <c r="H176" s="117">
        <f t="shared" si="48"/>
        <v>0</v>
      </c>
      <c r="I176" s="117">
        <f t="shared" si="48"/>
        <v>16000</v>
      </c>
      <c r="J176" s="117">
        <f t="shared" si="48"/>
        <v>5000</v>
      </c>
      <c r="K176" s="117">
        <f t="shared" si="48"/>
        <v>0</v>
      </c>
      <c r="L176" s="117">
        <f t="shared" si="48"/>
        <v>5000</v>
      </c>
      <c r="M176" s="117">
        <f t="shared" si="48"/>
        <v>15000</v>
      </c>
      <c r="N176" s="117">
        <f t="shared" si="48"/>
        <v>0</v>
      </c>
      <c r="O176" s="117">
        <f t="shared" si="48"/>
        <v>15000</v>
      </c>
    </row>
    <row r="177" spans="1:15" ht="33" hidden="1">
      <c r="A177" s="45" t="s">
        <v>486</v>
      </c>
      <c r="B177" s="119" t="s">
        <v>429</v>
      </c>
      <c r="C177" s="119" t="s">
        <v>737</v>
      </c>
      <c r="D177" s="119" t="s">
        <v>487</v>
      </c>
      <c r="E177" s="121"/>
      <c r="F177" s="119"/>
      <c r="G177" s="117">
        <f aca="true" t="shared" si="49" ref="G177:O178">G178</f>
        <v>0</v>
      </c>
      <c r="H177" s="117">
        <f t="shared" si="49"/>
        <v>0</v>
      </c>
      <c r="I177" s="117">
        <f t="shared" si="49"/>
        <v>0</v>
      </c>
      <c r="J177" s="117">
        <f t="shared" si="49"/>
        <v>0</v>
      </c>
      <c r="K177" s="117">
        <f t="shared" si="49"/>
        <v>0</v>
      </c>
      <c r="L177" s="117">
        <f t="shared" si="49"/>
        <v>0</v>
      </c>
      <c r="M177" s="117">
        <f t="shared" si="49"/>
        <v>0</v>
      </c>
      <c r="N177" s="117">
        <f t="shared" si="49"/>
        <v>0</v>
      </c>
      <c r="O177" s="117">
        <f t="shared" si="49"/>
        <v>0</v>
      </c>
    </row>
    <row r="178" spans="1:15" ht="33" hidden="1">
      <c r="A178" s="45" t="s">
        <v>484</v>
      </c>
      <c r="B178" s="119" t="s">
        <v>429</v>
      </c>
      <c r="C178" s="119" t="s">
        <v>737</v>
      </c>
      <c r="D178" s="119" t="s">
        <v>488</v>
      </c>
      <c r="E178" s="121"/>
      <c r="F178" s="119"/>
      <c r="G178" s="117">
        <f t="shared" si="49"/>
        <v>0</v>
      </c>
      <c r="H178" s="117">
        <f t="shared" si="49"/>
        <v>0</v>
      </c>
      <c r="I178" s="117">
        <f t="shared" si="49"/>
        <v>0</v>
      </c>
      <c r="J178" s="117">
        <f t="shared" si="49"/>
        <v>0</v>
      </c>
      <c r="K178" s="117">
        <f t="shared" si="49"/>
        <v>0</v>
      </c>
      <c r="L178" s="117">
        <f t="shared" si="49"/>
        <v>0</v>
      </c>
      <c r="M178" s="117">
        <f t="shared" si="49"/>
        <v>0</v>
      </c>
      <c r="N178" s="117">
        <f t="shared" si="49"/>
        <v>0</v>
      </c>
      <c r="O178" s="117">
        <f t="shared" si="49"/>
        <v>0</v>
      </c>
    </row>
    <row r="179" spans="1:15" ht="33" hidden="1">
      <c r="A179" s="45" t="s">
        <v>500</v>
      </c>
      <c r="B179" s="119" t="s">
        <v>429</v>
      </c>
      <c r="C179" s="119" t="s">
        <v>737</v>
      </c>
      <c r="D179" s="119" t="s">
        <v>488</v>
      </c>
      <c r="E179" s="121" t="s">
        <v>744</v>
      </c>
      <c r="F179" s="43"/>
      <c r="G179" s="117">
        <f aca="true" t="shared" si="50" ref="G179:O179">G184+G197</f>
        <v>0</v>
      </c>
      <c r="H179" s="117">
        <f t="shared" si="50"/>
        <v>0</v>
      </c>
      <c r="I179" s="117">
        <f t="shared" si="50"/>
        <v>0</v>
      </c>
      <c r="J179" s="117">
        <f t="shared" si="50"/>
        <v>0</v>
      </c>
      <c r="K179" s="117">
        <f t="shared" si="50"/>
        <v>0</v>
      </c>
      <c r="L179" s="117">
        <f t="shared" si="50"/>
        <v>0</v>
      </c>
      <c r="M179" s="117">
        <f t="shared" si="50"/>
        <v>0</v>
      </c>
      <c r="N179" s="117">
        <f t="shared" si="50"/>
        <v>0</v>
      </c>
      <c r="O179" s="117">
        <f t="shared" si="50"/>
        <v>0</v>
      </c>
    </row>
    <row r="180" spans="1:15" ht="33" hidden="1">
      <c r="A180" s="118" t="s">
        <v>638</v>
      </c>
      <c r="B180" s="119" t="s">
        <v>429</v>
      </c>
      <c r="C180" s="119" t="s">
        <v>737</v>
      </c>
      <c r="D180" s="119" t="s">
        <v>488</v>
      </c>
      <c r="E180" s="121" t="s">
        <v>744</v>
      </c>
      <c r="F180" s="43">
        <v>210</v>
      </c>
      <c r="G180" s="117">
        <f aca="true" t="shared" si="51" ref="G180:O180">G181+G182+G183</f>
        <v>0</v>
      </c>
      <c r="H180" s="117">
        <f t="shared" si="51"/>
        <v>0</v>
      </c>
      <c r="I180" s="117">
        <f t="shared" si="51"/>
        <v>0</v>
      </c>
      <c r="J180" s="117">
        <f t="shared" si="51"/>
        <v>0</v>
      </c>
      <c r="K180" s="117">
        <f t="shared" si="51"/>
        <v>0</v>
      </c>
      <c r="L180" s="117">
        <f t="shared" si="51"/>
        <v>0</v>
      </c>
      <c r="M180" s="117">
        <f t="shared" si="51"/>
        <v>0</v>
      </c>
      <c r="N180" s="117">
        <f t="shared" si="51"/>
        <v>0</v>
      </c>
      <c r="O180" s="117">
        <f t="shared" si="51"/>
        <v>0</v>
      </c>
    </row>
    <row r="181" spans="1:15" ht="16.5" hidden="1">
      <c r="A181" s="118" t="s">
        <v>639</v>
      </c>
      <c r="B181" s="119" t="s">
        <v>429</v>
      </c>
      <c r="C181" s="119" t="s">
        <v>737</v>
      </c>
      <c r="D181" s="119" t="s">
        <v>488</v>
      </c>
      <c r="E181" s="121" t="s">
        <v>744</v>
      </c>
      <c r="F181" s="43">
        <v>211</v>
      </c>
      <c r="G181" s="117"/>
      <c r="H181" s="117"/>
      <c r="I181" s="117">
        <f aca="true" t="shared" si="52" ref="I181:I195">H181+G181</f>
        <v>0</v>
      </c>
      <c r="J181" s="117"/>
      <c r="K181" s="117"/>
      <c r="L181" s="117">
        <f aca="true" t="shared" si="53" ref="L181:L195">K181+J181</f>
        <v>0</v>
      </c>
      <c r="M181" s="117"/>
      <c r="N181" s="117"/>
      <c r="O181" s="117">
        <f aca="true" t="shared" si="54" ref="O181:O195">N181+M181</f>
        <v>0</v>
      </c>
    </row>
    <row r="182" spans="1:15" ht="16.5" hidden="1">
      <c r="A182" s="118" t="s">
        <v>640</v>
      </c>
      <c r="B182" s="119" t="s">
        <v>429</v>
      </c>
      <c r="C182" s="119" t="s">
        <v>737</v>
      </c>
      <c r="D182" s="119" t="s">
        <v>488</v>
      </c>
      <c r="E182" s="121" t="s">
        <v>744</v>
      </c>
      <c r="F182" s="43">
        <v>212</v>
      </c>
      <c r="G182" s="117"/>
      <c r="H182" s="117"/>
      <c r="I182" s="117">
        <f t="shared" si="52"/>
        <v>0</v>
      </c>
      <c r="J182" s="117"/>
      <c r="K182" s="117"/>
      <c r="L182" s="117">
        <f t="shared" si="53"/>
        <v>0</v>
      </c>
      <c r="M182" s="117"/>
      <c r="N182" s="117"/>
      <c r="O182" s="117">
        <f t="shared" si="54"/>
        <v>0</v>
      </c>
    </row>
    <row r="183" spans="1:15" ht="16.5" hidden="1">
      <c r="A183" s="118" t="s">
        <v>641</v>
      </c>
      <c r="B183" s="119" t="s">
        <v>429</v>
      </c>
      <c r="C183" s="119" t="s">
        <v>737</v>
      </c>
      <c r="D183" s="119" t="s">
        <v>488</v>
      </c>
      <c r="E183" s="121" t="s">
        <v>744</v>
      </c>
      <c r="F183" s="43">
        <v>213</v>
      </c>
      <c r="G183" s="117"/>
      <c r="H183" s="117"/>
      <c r="I183" s="117">
        <f t="shared" si="52"/>
        <v>0</v>
      </c>
      <c r="J183" s="117"/>
      <c r="K183" s="117"/>
      <c r="L183" s="117">
        <f t="shared" si="53"/>
        <v>0</v>
      </c>
      <c r="M183" s="117"/>
      <c r="N183" s="117"/>
      <c r="O183" s="117">
        <f t="shared" si="54"/>
        <v>0</v>
      </c>
    </row>
    <row r="184" spans="1:15" ht="16.5" hidden="1">
      <c r="A184" s="118" t="s">
        <v>632</v>
      </c>
      <c r="B184" s="119" t="s">
        <v>429</v>
      </c>
      <c r="C184" s="119" t="s">
        <v>737</v>
      </c>
      <c r="D184" s="119" t="s">
        <v>488</v>
      </c>
      <c r="E184" s="121" t="s">
        <v>744</v>
      </c>
      <c r="F184" s="43">
        <v>220</v>
      </c>
      <c r="G184" s="117">
        <f>G185+G186+G187+G188+G189+G190</f>
        <v>0</v>
      </c>
      <c r="H184" s="117">
        <f>H185+H186+H187+H188+H189+H190</f>
        <v>0</v>
      </c>
      <c r="I184" s="117">
        <f t="shared" si="52"/>
        <v>0</v>
      </c>
      <c r="J184" s="117">
        <f>J185+J186+J187+J188+J189+J190</f>
        <v>0</v>
      </c>
      <c r="K184" s="117">
        <f>K185+K186+K187+K188+K189+K190</f>
        <v>0</v>
      </c>
      <c r="L184" s="117">
        <f t="shared" si="53"/>
        <v>0</v>
      </c>
      <c r="M184" s="117">
        <f>M185+M186+M187+M188+M189+M190</f>
        <v>0</v>
      </c>
      <c r="N184" s="117">
        <f>N185+N186+N187+N188+N189+N190</f>
        <v>0</v>
      </c>
      <c r="O184" s="117">
        <f t="shared" si="54"/>
        <v>0</v>
      </c>
    </row>
    <row r="185" spans="1:15" ht="16.5" hidden="1">
      <c r="A185" s="118" t="s">
        <v>642</v>
      </c>
      <c r="B185" s="119" t="s">
        <v>429</v>
      </c>
      <c r="C185" s="119" t="s">
        <v>737</v>
      </c>
      <c r="D185" s="119" t="s">
        <v>488</v>
      </c>
      <c r="E185" s="121" t="s">
        <v>744</v>
      </c>
      <c r="F185" s="43">
        <v>221</v>
      </c>
      <c r="G185" s="117"/>
      <c r="H185" s="117"/>
      <c r="I185" s="117">
        <f t="shared" si="52"/>
        <v>0</v>
      </c>
      <c r="J185" s="117"/>
      <c r="K185" s="117"/>
      <c r="L185" s="117">
        <f t="shared" si="53"/>
        <v>0</v>
      </c>
      <c r="M185" s="117"/>
      <c r="N185" s="117"/>
      <c r="O185" s="117">
        <f t="shared" si="54"/>
        <v>0</v>
      </c>
    </row>
    <row r="186" spans="1:15" ht="16.5" hidden="1">
      <c r="A186" s="118" t="s">
        <v>643</v>
      </c>
      <c r="B186" s="119" t="s">
        <v>429</v>
      </c>
      <c r="C186" s="119" t="s">
        <v>737</v>
      </c>
      <c r="D186" s="119" t="s">
        <v>488</v>
      </c>
      <c r="E186" s="121" t="s">
        <v>744</v>
      </c>
      <c r="F186" s="43">
        <v>222</v>
      </c>
      <c r="G186" s="117"/>
      <c r="H186" s="117"/>
      <c r="I186" s="117">
        <f t="shared" si="52"/>
        <v>0</v>
      </c>
      <c r="J186" s="117"/>
      <c r="K186" s="117"/>
      <c r="L186" s="117">
        <f t="shared" si="53"/>
        <v>0</v>
      </c>
      <c r="M186" s="117"/>
      <c r="N186" s="117"/>
      <c r="O186" s="117">
        <f t="shared" si="54"/>
        <v>0</v>
      </c>
    </row>
    <row r="187" spans="1:15" ht="16.5" hidden="1">
      <c r="A187" s="118" t="s">
        <v>644</v>
      </c>
      <c r="B187" s="119" t="s">
        <v>429</v>
      </c>
      <c r="C187" s="119" t="s">
        <v>737</v>
      </c>
      <c r="D187" s="119" t="s">
        <v>488</v>
      </c>
      <c r="E187" s="121" t="s">
        <v>744</v>
      </c>
      <c r="F187" s="43">
        <v>223</v>
      </c>
      <c r="G187" s="117"/>
      <c r="H187" s="117"/>
      <c r="I187" s="117">
        <f t="shared" si="52"/>
        <v>0</v>
      </c>
      <c r="J187" s="117"/>
      <c r="K187" s="117"/>
      <c r="L187" s="117">
        <f t="shared" si="53"/>
        <v>0</v>
      </c>
      <c r="M187" s="117"/>
      <c r="N187" s="117"/>
      <c r="O187" s="117">
        <f t="shared" si="54"/>
        <v>0</v>
      </c>
    </row>
    <row r="188" spans="1:15" ht="33" hidden="1">
      <c r="A188" s="118" t="s">
        <v>645</v>
      </c>
      <c r="B188" s="119" t="s">
        <v>429</v>
      </c>
      <c r="C188" s="119" t="s">
        <v>737</v>
      </c>
      <c r="D188" s="119" t="s">
        <v>488</v>
      </c>
      <c r="E188" s="121" t="s">
        <v>744</v>
      </c>
      <c r="F188" s="43">
        <v>224</v>
      </c>
      <c r="G188" s="117"/>
      <c r="H188" s="117"/>
      <c r="I188" s="117">
        <f t="shared" si="52"/>
        <v>0</v>
      </c>
      <c r="J188" s="117"/>
      <c r="K188" s="117"/>
      <c r="L188" s="117">
        <f t="shared" si="53"/>
        <v>0</v>
      </c>
      <c r="M188" s="117"/>
      <c r="N188" s="117"/>
      <c r="O188" s="117">
        <f t="shared" si="54"/>
        <v>0</v>
      </c>
    </row>
    <row r="189" spans="1:15" ht="16.5" hidden="1">
      <c r="A189" s="118" t="s">
        <v>646</v>
      </c>
      <c r="B189" s="119" t="s">
        <v>429</v>
      </c>
      <c r="C189" s="119" t="s">
        <v>737</v>
      </c>
      <c r="D189" s="119" t="s">
        <v>488</v>
      </c>
      <c r="E189" s="121" t="s">
        <v>744</v>
      </c>
      <c r="F189" s="43">
        <v>225</v>
      </c>
      <c r="G189" s="117"/>
      <c r="H189" s="117"/>
      <c r="I189" s="117">
        <f t="shared" si="52"/>
        <v>0</v>
      </c>
      <c r="J189" s="117"/>
      <c r="K189" s="117"/>
      <c r="L189" s="117">
        <f t="shared" si="53"/>
        <v>0</v>
      </c>
      <c r="M189" s="117"/>
      <c r="N189" s="117"/>
      <c r="O189" s="117">
        <f t="shared" si="54"/>
        <v>0</v>
      </c>
    </row>
    <row r="190" spans="1:15" ht="16.5" hidden="1">
      <c r="A190" s="118" t="s">
        <v>634</v>
      </c>
      <c r="B190" s="119" t="s">
        <v>429</v>
      </c>
      <c r="C190" s="119" t="s">
        <v>737</v>
      </c>
      <c r="D190" s="119" t="s">
        <v>488</v>
      </c>
      <c r="E190" s="121" t="s">
        <v>744</v>
      </c>
      <c r="F190" s="43">
        <v>226</v>
      </c>
      <c r="G190" s="117"/>
      <c r="H190" s="117"/>
      <c r="I190" s="117">
        <f t="shared" si="52"/>
        <v>0</v>
      </c>
      <c r="J190" s="117"/>
      <c r="K190" s="117"/>
      <c r="L190" s="117">
        <f t="shared" si="53"/>
        <v>0</v>
      </c>
      <c r="M190" s="117"/>
      <c r="N190" s="117"/>
      <c r="O190" s="117">
        <f t="shared" si="54"/>
        <v>0</v>
      </c>
    </row>
    <row r="191" spans="1:15" ht="16.5" hidden="1">
      <c r="A191" s="118" t="s">
        <v>647</v>
      </c>
      <c r="B191" s="119" t="s">
        <v>429</v>
      </c>
      <c r="C191" s="119" t="s">
        <v>737</v>
      </c>
      <c r="D191" s="119" t="s">
        <v>488</v>
      </c>
      <c r="E191" s="121" t="s">
        <v>744</v>
      </c>
      <c r="F191" s="43">
        <v>260</v>
      </c>
      <c r="G191" s="117">
        <f>G192</f>
        <v>0</v>
      </c>
      <c r="H191" s="117">
        <f>H192</f>
        <v>0</v>
      </c>
      <c r="I191" s="117">
        <f t="shared" si="52"/>
        <v>0</v>
      </c>
      <c r="J191" s="117">
        <f>J192</f>
        <v>0</v>
      </c>
      <c r="K191" s="117">
        <f>K192</f>
        <v>0</v>
      </c>
      <c r="L191" s="117">
        <f t="shared" si="53"/>
        <v>0</v>
      </c>
      <c r="M191" s="117">
        <f>M192</f>
        <v>0</v>
      </c>
      <c r="N191" s="117">
        <f>N192</f>
        <v>0</v>
      </c>
      <c r="O191" s="117">
        <f t="shared" si="54"/>
        <v>0</v>
      </c>
    </row>
    <row r="192" spans="1:15" ht="33" hidden="1">
      <c r="A192" s="118" t="s">
        <v>648</v>
      </c>
      <c r="B192" s="119" t="s">
        <v>429</v>
      </c>
      <c r="C192" s="119" t="s">
        <v>737</v>
      </c>
      <c r="D192" s="119" t="s">
        <v>488</v>
      </c>
      <c r="E192" s="121" t="s">
        <v>744</v>
      </c>
      <c r="F192" s="43">
        <v>262</v>
      </c>
      <c r="G192" s="117"/>
      <c r="H192" s="117"/>
      <c r="I192" s="117">
        <f t="shared" si="52"/>
        <v>0</v>
      </c>
      <c r="J192" s="117"/>
      <c r="K192" s="117"/>
      <c r="L192" s="117">
        <f t="shared" si="53"/>
        <v>0</v>
      </c>
      <c r="M192" s="117"/>
      <c r="N192" s="117"/>
      <c r="O192" s="117">
        <f t="shared" si="54"/>
        <v>0</v>
      </c>
    </row>
    <row r="193" spans="1:15" ht="16.5" hidden="1">
      <c r="A193" s="118" t="s">
        <v>608</v>
      </c>
      <c r="B193" s="119" t="s">
        <v>429</v>
      </c>
      <c r="C193" s="119" t="s">
        <v>737</v>
      </c>
      <c r="D193" s="119" t="s">
        <v>488</v>
      </c>
      <c r="E193" s="121" t="s">
        <v>744</v>
      </c>
      <c r="F193" s="43">
        <v>290</v>
      </c>
      <c r="G193" s="117"/>
      <c r="H193" s="117"/>
      <c r="I193" s="117">
        <f t="shared" si="52"/>
        <v>0</v>
      </c>
      <c r="J193" s="117"/>
      <c r="K193" s="117"/>
      <c r="L193" s="117">
        <f t="shared" si="53"/>
        <v>0</v>
      </c>
      <c r="M193" s="117"/>
      <c r="N193" s="117"/>
      <c r="O193" s="117">
        <f t="shared" si="54"/>
        <v>0</v>
      </c>
    </row>
    <row r="194" spans="1:15" ht="16.5" hidden="1">
      <c r="A194" s="118" t="s">
        <v>649</v>
      </c>
      <c r="B194" s="119" t="s">
        <v>429</v>
      </c>
      <c r="C194" s="119" t="s">
        <v>737</v>
      </c>
      <c r="D194" s="119" t="s">
        <v>488</v>
      </c>
      <c r="E194" s="121" t="s">
        <v>744</v>
      </c>
      <c r="F194" s="43">
        <v>300</v>
      </c>
      <c r="G194" s="117">
        <f>G195+G196</f>
        <v>0</v>
      </c>
      <c r="H194" s="117">
        <f>H195+H196</f>
        <v>0</v>
      </c>
      <c r="I194" s="117">
        <f t="shared" si="52"/>
        <v>0</v>
      </c>
      <c r="J194" s="117">
        <f>J195+J196</f>
        <v>0</v>
      </c>
      <c r="K194" s="117">
        <f>K195+K196</f>
        <v>0</v>
      </c>
      <c r="L194" s="117">
        <f t="shared" si="53"/>
        <v>0</v>
      </c>
      <c r="M194" s="117">
        <f>M195+M196</f>
        <v>0</v>
      </c>
      <c r="N194" s="117">
        <f>N195+N196</f>
        <v>0</v>
      </c>
      <c r="O194" s="117">
        <f t="shared" si="54"/>
        <v>0</v>
      </c>
    </row>
    <row r="195" spans="1:15" ht="16.5" hidden="1">
      <c r="A195" s="118" t="s">
        <v>714</v>
      </c>
      <c r="B195" s="119" t="s">
        <v>429</v>
      </c>
      <c r="C195" s="119" t="s">
        <v>737</v>
      </c>
      <c r="D195" s="119" t="s">
        <v>488</v>
      </c>
      <c r="E195" s="121" t="s">
        <v>744</v>
      </c>
      <c r="F195" s="43">
        <v>310</v>
      </c>
      <c r="G195" s="117"/>
      <c r="H195" s="117"/>
      <c r="I195" s="117">
        <f t="shared" si="52"/>
        <v>0</v>
      </c>
      <c r="J195" s="117"/>
      <c r="K195" s="117"/>
      <c r="L195" s="117">
        <f t="shared" si="53"/>
        <v>0</v>
      </c>
      <c r="M195" s="117"/>
      <c r="N195" s="117"/>
      <c r="O195" s="117">
        <f t="shared" si="54"/>
        <v>0</v>
      </c>
    </row>
    <row r="196" spans="1:15" ht="33" hidden="1">
      <c r="A196" s="118" t="s">
        <v>715</v>
      </c>
      <c r="B196" s="119" t="s">
        <v>429</v>
      </c>
      <c r="C196" s="119" t="s">
        <v>737</v>
      </c>
      <c r="D196" s="119" t="s">
        <v>488</v>
      </c>
      <c r="E196" s="121" t="s">
        <v>744</v>
      </c>
      <c r="F196" s="43">
        <v>340</v>
      </c>
      <c r="G196" s="117"/>
      <c r="H196" s="117"/>
      <c r="I196" s="117">
        <f>H196+G196</f>
        <v>0</v>
      </c>
      <c r="J196" s="117"/>
      <c r="K196" s="117"/>
      <c r="L196" s="117">
        <f>K196+J196</f>
        <v>0</v>
      </c>
      <c r="M196" s="117"/>
      <c r="N196" s="117"/>
      <c r="O196" s="117">
        <f>N196+M196</f>
        <v>0</v>
      </c>
    </row>
    <row r="197" spans="1:15" ht="16.5" hidden="1">
      <c r="A197" s="118" t="s">
        <v>649</v>
      </c>
      <c r="B197" s="119" t="s">
        <v>429</v>
      </c>
      <c r="C197" s="119" t="s">
        <v>737</v>
      </c>
      <c r="D197" s="119" t="s">
        <v>488</v>
      </c>
      <c r="E197" s="121" t="s">
        <v>744</v>
      </c>
      <c r="F197" s="43">
        <v>300</v>
      </c>
      <c r="G197" s="117">
        <f>G198</f>
        <v>0</v>
      </c>
      <c r="H197" s="117">
        <f>H198</f>
        <v>0</v>
      </c>
      <c r="I197" s="117">
        <f>H197+G197</f>
        <v>0</v>
      </c>
      <c r="J197" s="117">
        <f>J198</f>
        <v>0</v>
      </c>
      <c r="K197" s="117">
        <f>K198</f>
        <v>0</v>
      </c>
      <c r="L197" s="117">
        <f>K197+J197</f>
        <v>0</v>
      </c>
      <c r="M197" s="117">
        <f>M198</f>
        <v>0</v>
      </c>
      <c r="N197" s="117">
        <f>N198</f>
        <v>0</v>
      </c>
      <c r="O197" s="117">
        <f>N197+M197</f>
        <v>0</v>
      </c>
    </row>
    <row r="198" spans="1:15" ht="16.5" hidden="1">
      <c r="A198" s="118" t="s">
        <v>714</v>
      </c>
      <c r="B198" s="119" t="s">
        <v>429</v>
      </c>
      <c r="C198" s="119" t="s">
        <v>737</v>
      </c>
      <c r="D198" s="119" t="s">
        <v>488</v>
      </c>
      <c r="E198" s="121" t="s">
        <v>744</v>
      </c>
      <c r="F198" s="43">
        <v>310</v>
      </c>
      <c r="G198" s="117"/>
      <c r="H198" s="117"/>
      <c r="I198" s="117">
        <f>H198+G198</f>
        <v>0</v>
      </c>
      <c r="J198" s="117"/>
      <c r="K198" s="117"/>
      <c r="L198" s="117">
        <f>K198+J198</f>
        <v>0</v>
      </c>
      <c r="M198" s="117"/>
      <c r="N198" s="117"/>
      <c r="O198" s="117">
        <f>N198+M198</f>
        <v>0</v>
      </c>
    </row>
    <row r="199" spans="1:15" ht="82.5">
      <c r="A199" s="118" t="s">
        <v>547</v>
      </c>
      <c r="B199" s="119" t="s">
        <v>429</v>
      </c>
      <c r="C199" s="119" t="s">
        <v>737</v>
      </c>
      <c r="D199" s="119" t="s">
        <v>548</v>
      </c>
      <c r="E199" s="121"/>
      <c r="F199" s="43"/>
      <c r="G199" s="117">
        <f aca="true" t="shared" si="55" ref="G199:O199">G200</f>
        <v>16000</v>
      </c>
      <c r="H199" s="117">
        <f t="shared" si="55"/>
        <v>0</v>
      </c>
      <c r="I199" s="117">
        <f t="shared" si="55"/>
        <v>16000</v>
      </c>
      <c r="J199" s="117">
        <f t="shared" si="55"/>
        <v>5000</v>
      </c>
      <c r="K199" s="117">
        <f t="shared" si="55"/>
        <v>0</v>
      </c>
      <c r="L199" s="117">
        <f t="shared" si="55"/>
        <v>5000</v>
      </c>
      <c r="M199" s="117">
        <f t="shared" si="55"/>
        <v>15000</v>
      </c>
      <c r="N199" s="117">
        <f t="shared" si="55"/>
        <v>0</v>
      </c>
      <c r="O199" s="117">
        <f t="shared" si="55"/>
        <v>15000</v>
      </c>
    </row>
    <row r="200" spans="1:15" ht="33">
      <c r="A200" s="45" t="s">
        <v>500</v>
      </c>
      <c r="B200" s="119" t="s">
        <v>429</v>
      </c>
      <c r="C200" s="119" t="s">
        <v>737</v>
      </c>
      <c r="D200" s="119" t="s">
        <v>548</v>
      </c>
      <c r="E200" s="121" t="s">
        <v>744</v>
      </c>
      <c r="F200" s="43"/>
      <c r="G200" s="117">
        <f aca="true" t="shared" si="56" ref="G200:O200">G201+G208+G210+G211</f>
        <v>16000</v>
      </c>
      <c r="H200" s="117">
        <f t="shared" si="56"/>
        <v>0</v>
      </c>
      <c r="I200" s="117">
        <f t="shared" si="56"/>
        <v>16000</v>
      </c>
      <c r="J200" s="117">
        <f t="shared" si="56"/>
        <v>5000</v>
      </c>
      <c r="K200" s="117">
        <f t="shared" si="56"/>
        <v>0</v>
      </c>
      <c r="L200" s="117">
        <f t="shared" si="56"/>
        <v>5000</v>
      </c>
      <c r="M200" s="117">
        <f t="shared" si="56"/>
        <v>15000</v>
      </c>
      <c r="N200" s="117">
        <f t="shared" si="56"/>
        <v>0</v>
      </c>
      <c r="O200" s="117">
        <f t="shared" si="56"/>
        <v>15000</v>
      </c>
    </row>
    <row r="201" spans="1:15" ht="16.5" hidden="1">
      <c r="A201" s="118" t="s">
        <v>632</v>
      </c>
      <c r="B201" s="119" t="s">
        <v>429</v>
      </c>
      <c r="C201" s="119" t="s">
        <v>737</v>
      </c>
      <c r="D201" s="119" t="s">
        <v>548</v>
      </c>
      <c r="E201" s="121" t="s">
        <v>744</v>
      </c>
      <c r="F201" s="43">
        <v>220</v>
      </c>
      <c r="G201" s="117">
        <f>G202+G203+G204+G205+G206+G207</f>
        <v>0</v>
      </c>
      <c r="H201" s="117">
        <f>H202+H203+H204+H205+H206+H207</f>
        <v>0</v>
      </c>
      <c r="I201" s="117">
        <f aca="true" t="shared" si="57" ref="I201:I212">H201+G201</f>
        <v>0</v>
      </c>
      <c r="J201" s="117">
        <f>J202+J203+J204+J205+J206+J207</f>
        <v>0</v>
      </c>
      <c r="K201" s="117">
        <f>K202+K203+K204+K205+K206+K207</f>
        <v>0</v>
      </c>
      <c r="L201" s="117">
        <f aca="true" t="shared" si="58" ref="L201:L212">K201+J201</f>
        <v>0</v>
      </c>
      <c r="M201" s="117">
        <f>M202+M203+M204+M205+M206+M207</f>
        <v>0</v>
      </c>
      <c r="N201" s="117">
        <f>N202+N203+N204+N205+N206+N207</f>
        <v>0</v>
      </c>
      <c r="O201" s="117">
        <f aca="true" t="shared" si="59" ref="O201:O212">N201+M201</f>
        <v>0</v>
      </c>
    </row>
    <row r="202" spans="1:15" ht="16.5" hidden="1">
      <c r="A202" s="118" t="s">
        <v>642</v>
      </c>
      <c r="B202" s="119" t="s">
        <v>429</v>
      </c>
      <c r="C202" s="119" t="s">
        <v>737</v>
      </c>
      <c r="D202" s="119" t="s">
        <v>548</v>
      </c>
      <c r="E202" s="121" t="s">
        <v>744</v>
      </c>
      <c r="F202" s="43">
        <v>221</v>
      </c>
      <c r="G202" s="117"/>
      <c r="H202" s="117"/>
      <c r="I202" s="117">
        <f t="shared" si="57"/>
        <v>0</v>
      </c>
      <c r="J202" s="117"/>
      <c r="K202" s="117"/>
      <c r="L202" s="117">
        <f t="shared" si="58"/>
        <v>0</v>
      </c>
      <c r="M202" s="117"/>
      <c r="N202" s="117"/>
      <c r="O202" s="117">
        <f t="shared" si="59"/>
        <v>0</v>
      </c>
    </row>
    <row r="203" spans="1:15" ht="16.5" hidden="1">
      <c r="A203" s="118" t="s">
        <v>643</v>
      </c>
      <c r="B203" s="119" t="s">
        <v>429</v>
      </c>
      <c r="C203" s="119" t="s">
        <v>737</v>
      </c>
      <c r="D203" s="119" t="s">
        <v>548</v>
      </c>
      <c r="E203" s="121" t="s">
        <v>744</v>
      </c>
      <c r="F203" s="43">
        <v>222</v>
      </c>
      <c r="G203" s="117"/>
      <c r="H203" s="117"/>
      <c r="I203" s="117">
        <f t="shared" si="57"/>
        <v>0</v>
      </c>
      <c r="J203" s="117"/>
      <c r="K203" s="117"/>
      <c r="L203" s="117">
        <f t="shared" si="58"/>
        <v>0</v>
      </c>
      <c r="M203" s="117"/>
      <c r="N203" s="117"/>
      <c r="O203" s="117">
        <f t="shared" si="59"/>
        <v>0</v>
      </c>
    </row>
    <row r="204" spans="1:15" ht="16.5" hidden="1">
      <c r="A204" s="118" t="s">
        <v>644</v>
      </c>
      <c r="B204" s="119" t="s">
        <v>429</v>
      </c>
      <c r="C204" s="119" t="s">
        <v>737</v>
      </c>
      <c r="D204" s="119" t="s">
        <v>548</v>
      </c>
      <c r="E204" s="121" t="s">
        <v>744</v>
      </c>
      <c r="F204" s="43">
        <v>223</v>
      </c>
      <c r="G204" s="117"/>
      <c r="H204" s="117"/>
      <c r="I204" s="117">
        <f t="shared" si="57"/>
        <v>0</v>
      </c>
      <c r="J204" s="117"/>
      <c r="K204" s="117"/>
      <c r="L204" s="117">
        <f t="shared" si="58"/>
        <v>0</v>
      </c>
      <c r="M204" s="117"/>
      <c r="N204" s="117"/>
      <c r="O204" s="117">
        <f t="shared" si="59"/>
        <v>0</v>
      </c>
    </row>
    <row r="205" spans="1:15" ht="33" hidden="1">
      <c r="A205" s="118" t="s">
        <v>645</v>
      </c>
      <c r="B205" s="119" t="s">
        <v>429</v>
      </c>
      <c r="C205" s="119" t="s">
        <v>737</v>
      </c>
      <c r="D205" s="119" t="s">
        <v>548</v>
      </c>
      <c r="E205" s="121" t="s">
        <v>744</v>
      </c>
      <c r="F205" s="43">
        <v>224</v>
      </c>
      <c r="G205" s="117"/>
      <c r="H205" s="117"/>
      <c r="I205" s="117">
        <f t="shared" si="57"/>
        <v>0</v>
      </c>
      <c r="J205" s="117"/>
      <c r="K205" s="117"/>
      <c r="L205" s="117">
        <f t="shared" si="58"/>
        <v>0</v>
      </c>
      <c r="M205" s="117"/>
      <c r="N205" s="117"/>
      <c r="O205" s="117">
        <f t="shared" si="59"/>
        <v>0</v>
      </c>
    </row>
    <row r="206" spans="1:15" ht="16.5" hidden="1">
      <c r="A206" s="118" t="s">
        <v>646</v>
      </c>
      <c r="B206" s="119" t="s">
        <v>429</v>
      </c>
      <c r="C206" s="119" t="s">
        <v>737</v>
      </c>
      <c r="D206" s="119" t="s">
        <v>548</v>
      </c>
      <c r="E206" s="121" t="s">
        <v>744</v>
      </c>
      <c r="F206" s="43">
        <v>225</v>
      </c>
      <c r="G206" s="117"/>
      <c r="H206" s="117"/>
      <c r="I206" s="117">
        <f t="shared" si="57"/>
        <v>0</v>
      </c>
      <c r="J206" s="117"/>
      <c r="K206" s="117"/>
      <c r="L206" s="117">
        <f t="shared" si="58"/>
        <v>0</v>
      </c>
      <c r="M206" s="117"/>
      <c r="N206" s="117"/>
      <c r="O206" s="117">
        <f t="shared" si="59"/>
        <v>0</v>
      </c>
    </row>
    <row r="207" spans="1:15" ht="16.5" hidden="1">
      <c r="A207" s="118" t="s">
        <v>634</v>
      </c>
      <c r="B207" s="119" t="s">
        <v>429</v>
      </c>
      <c r="C207" s="119" t="s">
        <v>737</v>
      </c>
      <c r="D207" s="119" t="s">
        <v>548</v>
      </c>
      <c r="E207" s="121" t="s">
        <v>744</v>
      </c>
      <c r="F207" s="43">
        <v>226</v>
      </c>
      <c r="G207" s="117"/>
      <c r="H207" s="117"/>
      <c r="I207" s="117">
        <f t="shared" si="57"/>
        <v>0</v>
      </c>
      <c r="J207" s="117"/>
      <c r="K207" s="117"/>
      <c r="L207" s="117">
        <f t="shared" si="58"/>
        <v>0</v>
      </c>
      <c r="M207" s="117"/>
      <c r="N207" s="117"/>
      <c r="O207" s="117">
        <f t="shared" si="59"/>
        <v>0</v>
      </c>
    </row>
    <row r="208" spans="1:15" ht="16.5" hidden="1">
      <c r="A208" s="118" t="s">
        <v>647</v>
      </c>
      <c r="B208" s="119" t="s">
        <v>429</v>
      </c>
      <c r="C208" s="119" t="s">
        <v>737</v>
      </c>
      <c r="D208" s="119" t="s">
        <v>548</v>
      </c>
      <c r="E208" s="121" t="s">
        <v>744</v>
      </c>
      <c r="F208" s="43">
        <v>260</v>
      </c>
      <c r="G208" s="117">
        <f>G209</f>
        <v>0</v>
      </c>
      <c r="H208" s="117">
        <f>H209</f>
        <v>0</v>
      </c>
      <c r="I208" s="117">
        <f t="shared" si="57"/>
        <v>0</v>
      </c>
      <c r="J208" s="117">
        <f>J209</f>
        <v>0</v>
      </c>
      <c r="K208" s="117">
        <f>K209</f>
        <v>0</v>
      </c>
      <c r="L208" s="117">
        <f t="shared" si="58"/>
        <v>0</v>
      </c>
      <c r="M208" s="117">
        <f>M209</f>
        <v>0</v>
      </c>
      <c r="N208" s="117">
        <f>N209</f>
        <v>0</v>
      </c>
      <c r="O208" s="117">
        <f t="shared" si="59"/>
        <v>0</v>
      </c>
    </row>
    <row r="209" spans="1:15" ht="33" hidden="1">
      <c r="A209" s="118" t="s">
        <v>648</v>
      </c>
      <c r="B209" s="119" t="s">
        <v>429</v>
      </c>
      <c r="C209" s="119" t="s">
        <v>737</v>
      </c>
      <c r="D209" s="119" t="s">
        <v>548</v>
      </c>
      <c r="E209" s="121" t="s">
        <v>744</v>
      </c>
      <c r="F209" s="43">
        <v>262</v>
      </c>
      <c r="G209" s="117"/>
      <c r="H209" s="117"/>
      <c r="I209" s="117">
        <f t="shared" si="57"/>
        <v>0</v>
      </c>
      <c r="J209" s="117"/>
      <c r="K209" s="117"/>
      <c r="L209" s="117">
        <f t="shared" si="58"/>
        <v>0</v>
      </c>
      <c r="M209" s="117"/>
      <c r="N209" s="117"/>
      <c r="O209" s="117">
        <f t="shared" si="59"/>
        <v>0</v>
      </c>
    </row>
    <row r="210" spans="1:15" ht="16.5" hidden="1">
      <c r="A210" s="118" t="s">
        <v>608</v>
      </c>
      <c r="B210" s="119" t="s">
        <v>429</v>
      </c>
      <c r="C210" s="119" t="s">
        <v>737</v>
      </c>
      <c r="D210" s="119" t="s">
        <v>548</v>
      </c>
      <c r="E210" s="121" t="s">
        <v>744</v>
      </c>
      <c r="F210" s="43">
        <v>290</v>
      </c>
      <c r="G210" s="117"/>
      <c r="H210" s="117"/>
      <c r="I210" s="117">
        <f t="shared" si="57"/>
        <v>0</v>
      </c>
      <c r="J210" s="117"/>
      <c r="K210" s="117"/>
      <c r="L210" s="117">
        <f t="shared" si="58"/>
        <v>0</v>
      </c>
      <c r="M210" s="117"/>
      <c r="N210" s="117"/>
      <c r="O210" s="117">
        <f t="shared" si="59"/>
        <v>0</v>
      </c>
    </row>
    <row r="211" spans="1:15" ht="16.5" hidden="1">
      <c r="A211" s="118" t="s">
        <v>649</v>
      </c>
      <c r="B211" s="119" t="s">
        <v>429</v>
      </c>
      <c r="C211" s="119" t="s">
        <v>737</v>
      </c>
      <c r="D211" s="119" t="s">
        <v>548</v>
      </c>
      <c r="E211" s="121" t="s">
        <v>744</v>
      </c>
      <c r="F211" s="43">
        <v>300</v>
      </c>
      <c r="G211" s="117">
        <f>G212+G213</f>
        <v>16000</v>
      </c>
      <c r="H211" s="117">
        <f>H212+H213</f>
        <v>0</v>
      </c>
      <c r="I211" s="117">
        <f t="shared" si="57"/>
        <v>16000</v>
      </c>
      <c r="J211" s="117">
        <f>J212+J213</f>
        <v>5000</v>
      </c>
      <c r="K211" s="117">
        <f>K212+K213</f>
        <v>0</v>
      </c>
      <c r="L211" s="117">
        <f t="shared" si="58"/>
        <v>5000</v>
      </c>
      <c r="M211" s="117">
        <f>M212+M213</f>
        <v>15000</v>
      </c>
      <c r="N211" s="117">
        <f>N212+N213</f>
        <v>0</v>
      </c>
      <c r="O211" s="117">
        <f t="shared" si="59"/>
        <v>15000</v>
      </c>
    </row>
    <row r="212" spans="1:15" ht="16.5" hidden="1">
      <c r="A212" s="118" t="s">
        <v>714</v>
      </c>
      <c r="B212" s="119" t="s">
        <v>429</v>
      </c>
      <c r="C212" s="119" t="s">
        <v>737</v>
      </c>
      <c r="D212" s="119" t="s">
        <v>548</v>
      </c>
      <c r="E212" s="121" t="s">
        <v>744</v>
      </c>
      <c r="F212" s="43">
        <v>310</v>
      </c>
      <c r="G212" s="117">
        <v>16000</v>
      </c>
      <c r="H212" s="117"/>
      <c r="I212" s="117">
        <f t="shared" si="57"/>
        <v>16000</v>
      </c>
      <c r="J212" s="117">
        <v>5000</v>
      </c>
      <c r="K212" s="117"/>
      <c r="L212" s="117">
        <f t="shared" si="58"/>
        <v>5000</v>
      </c>
      <c r="M212" s="117">
        <v>15000</v>
      </c>
      <c r="N212" s="117"/>
      <c r="O212" s="117">
        <f t="shared" si="59"/>
        <v>15000</v>
      </c>
    </row>
    <row r="213" spans="1:15" ht="33" hidden="1">
      <c r="A213" s="118" t="s">
        <v>715</v>
      </c>
      <c r="B213" s="119" t="s">
        <v>429</v>
      </c>
      <c r="C213" s="119" t="s">
        <v>737</v>
      </c>
      <c r="D213" s="119" t="s">
        <v>548</v>
      </c>
      <c r="E213" s="121" t="s">
        <v>744</v>
      </c>
      <c r="F213" s="43">
        <v>340</v>
      </c>
      <c r="G213" s="117"/>
      <c r="H213" s="117"/>
      <c r="I213" s="117">
        <f>H213+G213</f>
        <v>0</v>
      </c>
      <c r="J213" s="117"/>
      <c r="K213" s="117"/>
      <c r="L213" s="117">
        <f>K213+J213</f>
        <v>0</v>
      </c>
      <c r="M213" s="117"/>
      <c r="N213" s="117"/>
      <c r="O213" s="117">
        <f>N213+M213</f>
        <v>0</v>
      </c>
    </row>
    <row r="214" spans="1:15" ht="16.5" hidden="1">
      <c r="A214" s="118"/>
      <c r="B214" s="119"/>
      <c r="C214" s="119"/>
      <c r="D214" s="119"/>
      <c r="E214" s="121"/>
      <c r="F214" s="43"/>
      <c r="G214" s="117"/>
      <c r="H214" s="117"/>
      <c r="I214" s="117"/>
      <c r="J214" s="117"/>
      <c r="K214" s="117"/>
      <c r="L214" s="117"/>
      <c r="M214" s="117"/>
      <c r="N214" s="117"/>
      <c r="O214" s="117"/>
    </row>
    <row r="215" spans="1:15" ht="16.5" hidden="1">
      <c r="A215" s="118"/>
      <c r="B215" s="119"/>
      <c r="C215" s="119"/>
      <c r="D215" s="119"/>
      <c r="E215" s="121"/>
      <c r="F215" s="43"/>
      <c r="G215" s="117"/>
      <c r="H215" s="117"/>
      <c r="I215" s="117"/>
      <c r="J215" s="117"/>
      <c r="K215" s="117"/>
      <c r="L215" s="117"/>
      <c r="M215" s="117"/>
      <c r="N215" s="117"/>
      <c r="O215" s="117"/>
    </row>
    <row r="216" spans="1:15" ht="16.5" hidden="1">
      <c r="A216" s="118"/>
      <c r="B216" s="119"/>
      <c r="C216" s="119"/>
      <c r="D216" s="119"/>
      <c r="E216" s="121"/>
      <c r="F216" s="43"/>
      <c r="G216" s="117"/>
      <c r="H216" s="117"/>
      <c r="I216" s="117"/>
      <c r="J216" s="117"/>
      <c r="K216" s="117"/>
      <c r="L216" s="117"/>
      <c r="M216" s="117"/>
      <c r="N216" s="117"/>
      <c r="O216" s="117"/>
    </row>
    <row r="217" spans="1:15" ht="16.5" hidden="1">
      <c r="A217" s="118"/>
      <c r="B217" s="119"/>
      <c r="C217" s="119"/>
      <c r="D217" s="119"/>
      <c r="E217" s="121"/>
      <c r="F217" s="43"/>
      <c r="G217" s="117"/>
      <c r="H217" s="117"/>
      <c r="I217" s="117"/>
      <c r="J217" s="117"/>
      <c r="K217" s="117"/>
      <c r="L217" s="117"/>
      <c r="M217" s="117"/>
      <c r="N217" s="117"/>
      <c r="O217" s="117"/>
    </row>
    <row r="218" spans="1:15" ht="16.5" hidden="1">
      <c r="A218" s="118"/>
      <c r="B218" s="119"/>
      <c r="C218" s="119"/>
      <c r="D218" s="119"/>
      <c r="E218" s="121"/>
      <c r="F218" s="43"/>
      <c r="G218" s="117"/>
      <c r="H218" s="117"/>
      <c r="I218" s="117"/>
      <c r="J218" s="117"/>
      <c r="K218" s="117"/>
      <c r="L218" s="117"/>
      <c r="M218" s="117"/>
      <c r="N218" s="117"/>
      <c r="O218" s="117"/>
    </row>
    <row r="219" spans="1:15" ht="33">
      <c r="A219" s="45" t="s">
        <v>491</v>
      </c>
      <c r="B219" s="119" t="s">
        <v>429</v>
      </c>
      <c r="C219" s="119"/>
      <c r="D219" s="121" t="s">
        <v>492</v>
      </c>
      <c r="E219" s="121"/>
      <c r="F219" s="119"/>
      <c r="G219" s="117">
        <f aca="true" t="shared" si="60" ref="G219:O219">G220+G241+G262+G283</f>
        <v>5501</v>
      </c>
      <c r="H219" s="117">
        <f t="shared" si="60"/>
        <v>226</v>
      </c>
      <c r="I219" s="117">
        <f t="shared" si="60"/>
        <v>5727</v>
      </c>
      <c r="J219" s="117">
        <f t="shared" si="60"/>
        <v>5501</v>
      </c>
      <c r="K219" s="117">
        <f t="shared" si="60"/>
        <v>226</v>
      </c>
      <c r="L219" s="117">
        <f t="shared" si="60"/>
        <v>5727</v>
      </c>
      <c r="M219" s="117">
        <f t="shared" si="60"/>
        <v>5501</v>
      </c>
      <c r="N219" s="117">
        <f t="shared" si="60"/>
        <v>226</v>
      </c>
      <c r="O219" s="117">
        <f t="shared" si="60"/>
        <v>5727</v>
      </c>
    </row>
    <row r="220" spans="1:15" ht="16.5">
      <c r="A220" s="45" t="s">
        <v>752</v>
      </c>
      <c r="B220" s="119" t="s">
        <v>429</v>
      </c>
      <c r="C220" s="119" t="s">
        <v>753</v>
      </c>
      <c r="D220" s="121"/>
      <c r="E220" s="121"/>
      <c r="F220" s="119"/>
      <c r="G220" s="117">
        <f aca="true" t="shared" si="61" ref="G220:O222">G221</f>
        <v>3500</v>
      </c>
      <c r="H220" s="117">
        <f t="shared" si="61"/>
        <v>160</v>
      </c>
      <c r="I220" s="117">
        <f t="shared" si="61"/>
        <v>3660</v>
      </c>
      <c r="J220" s="117">
        <f t="shared" si="61"/>
        <v>3500</v>
      </c>
      <c r="K220" s="117">
        <f t="shared" si="61"/>
        <v>160</v>
      </c>
      <c r="L220" s="117">
        <f t="shared" si="61"/>
        <v>3660</v>
      </c>
      <c r="M220" s="117">
        <f t="shared" si="61"/>
        <v>3500</v>
      </c>
      <c r="N220" s="117">
        <f t="shared" si="61"/>
        <v>160</v>
      </c>
      <c r="O220" s="117">
        <f t="shared" si="61"/>
        <v>3660</v>
      </c>
    </row>
    <row r="221" spans="1:15" ht="33">
      <c r="A221" s="45" t="s">
        <v>491</v>
      </c>
      <c r="B221" s="119" t="s">
        <v>754</v>
      </c>
      <c r="C221" s="119" t="s">
        <v>753</v>
      </c>
      <c r="D221" s="121" t="s">
        <v>492</v>
      </c>
      <c r="E221" s="121"/>
      <c r="F221" s="119"/>
      <c r="G221" s="117">
        <f t="shared" si="61"/>
        <v>3500</v>
      </c>
      <c r="H221" s="117">
        <f t="shared" si="61"/>
        <v>160</v>
      </c>
      <c r="I221" s="117">
        <f t="shared" si="61"/>
        <v>3660</v>
      </c>
      <c r="J221" s="117">
        <f t="shared" si="61"/>
        <v>3500</v>
      </c>
      <c r="K221" s="117">
        <f t="shared" si="61"/>
        <v>160</v>
      </c>
      <c r="L221" s="117">
        <f t="shared" si="61"/>
        <v>3660</v>
      </c>
      <c r="M221" s="117">
        <f t="shared" si="61"/>
        <v>3500</v>
      </c>
      <c r="N221" s="117">
        <f t="shared" si="61"/>
        <v>160</v>
      </c>
      <c r="O221" s="117">
        <f t="shared" si="61"/>
        <v>3660</v>
      </c>
    </row>
    <row r="222" spans="1:15" ht="33">
      <c r="A222" s="45" t="s">
        <v>484</v>
      </c>
      <c r="B222" s="119" t="s">
        <v>754</v>
      </c>
      <c r="C222" s="119" t="s">
        <v>753</v>
      </c>
      <c r="D222" s="121" t="s">
        <v>493</v>
      </c>
      <c r="E222" s="121"/>
      <c r="F222" s="119"/>
      <c r="G222" s="117">
        <f t="shared" si="61"/>
        <v>3500</v>
      </c>
      <c r="H222" s="117">
        <f t="shared" si="61"/>
        <v>160</v>
      </c>
      <c r="I222" s="117">
        <f t="shared" si="61"/>
        <v>3660</v>
      </c>
      <c r="J222" s="117">
        <f t="shared" si="61"/>
        <v>3500</v>
      </c>
      <c r="K222" s="117">
        <f t="shared" si="61"/>
        <v>160</v>
      </c>
      <c r="L222" s="117">
        <f t="shared" si="61"/>
        <v>3660</v>
      </c>
      <c r="M222" s="117">
        <f t="shared" si="61"/>
        <v>3500</v>
      </c>
      <c r="N222" s="117">
        <f t="shared" si="61"/>
        <v>160</v>
      </c>
      <c r="O222" s="117">
        <f t="shared" si="61"/>
        <v>3660</v>
      </c>
    </row>
    <row r="223" spans="1:15" ht="33">
      <c r="A223" s="45" t="s">
        <v>500</v>
      </c>
      <c r="B223" s="119" t="s">
        <v>754</v>
      </c>
      <c r="C223" s="119" t="s">
        <v>753</v>
      </c>
      <c r="D223" s="121" t="s">
        <v>493</v>
      </c>
      <c r="E223" s="121" t="s">
        <v>744</v>
      </c>
      <c r="F223" s="119"/>
      <c r="G223" s="117">
        <f aca="true" t="shared" si="62" ref="G223:O223">G224+G228+G235+G237+G238</f>
        <v>3500</v>
      </c>
      <c r="H223" s="117">
        <f t="shared" si="62"/>
        <v>160</v>
      </c>
      <c r="I223" s="117">
        <f t="shared" si="62"/>
        <v>3660</v>
      </c>
      <c r="J223" s="117">
        <f t="shared" si="62"/>
        <v>3500</v>
      </c>
      <c r="K223" s="117">
        <f t="shared" si="62"/>
        <v>160</v>
      </c>
      <c r="L223" s="117">
        <f t="shared" si="62"/>
        <v>3660</v>
      </c>
      <c r="M223" s="117">
        <f t="shared" si="62"/>
        <v>3500</v>
      </c>
      <c r="N223" s="117">
        <f t="shared" si="62"/>
        <v>160</v>
      </c>
      <c r="O223" s="117">
        <f t="shared" si="62"/>
        <v>3660</v>
      </c>
    </row>
    <row r="224" spans="1:15" ht="33" hidden="1">
      <c r="A224" s="118" t="s">
        <v>638</v>
      </c>
      <c r="B224" s="119" t="s">
        <v>754</v>
      </c>
      <c r="C224" s="119" t="s">
        <v>755</v>
      </c>
      <c r="D224" s="121" t="s">
        <v>493</v>
      </c>
      <c r="E224" s="121" t="s">
        <v>744</v>
      </c>
      <c r="F224" s="43">
        <v>210</v>
      </c>
      <c r="G224" s="117">
        <f aca="true" t="shared" si="63" ref="G224:O224">G225+G226+G227</f>
        <v>3500</v>
      </c>
      <c r="H224" s="117">
        <f t="shared" si="63"/>
        <v>160</v>
      </c>
      <c r="I224" s="117">
        <f t="shared" si="63"/>
        <v>3660</v>
      </c>
      <c r="J224" s="117">
        <f t="shared" si="63"/>
        <v>3500</v>
      </c>
      <c r="K224" s="117">
        <f t="shared" si="63"/>
        <v>160</v>
      </c>
      <c r="L224" s="117">
        <f t="shared" si="63"/>
        <v>3660</v>
      </c>
      <c r="M224" s="117">
        <f t="shared" si="63"/>
        <v>3500</v>
      </c>
      <c r="N224" s="117">
        <f t="shared" si="63"/>
        <v>160</v>
      </c>
      <c r="O224" s="117">
        <f t="shared" si="63"/>
        <v>3660</v>
      </c>
    </row>
    <row r="225" spans="1:15" ht="16.5" hidden="1">
      <c r="A225" s="118" t="s">
        <v>639</v>
      </c>
      <c r="B225" s="119" t="s">
        <v>754</v>
      </c>
      <c r="C225" s="119" t="s">
        <v>755</v>
      </c>
      <c r="D225" s="121" t="s">
        <v>493</v>
      </c>
      <c r="E225" s="121" t="s">
        <v>744</v>
      </c>
      <c r="F225" s="43">
        <v>211</v>
      </c>
      <c r="G225" s="117">
        <v>3500</v>
      </c>
      <c r="H225" s="117">
        <v>160</v>
      </c>
      <c r="I225" s="117">
        <f aca="true" t="shared" si="64" ref="I225:I239">H225+G225</f>
        <v>3660</v>
      </c>
      <c r="J225" s="117">
        <v>3500</v>
      </c>
      <c r="K225" s="117">
        <v>160</v>
      </c>
      <c r="L225" s="117">
        <f aca="true" t="shared" si="65" ref="L225:L239">K225+J225</f>
        <v>3660</v>
      </c>
      <c r="M225" s="117">
        <v>3500</v>
      </c>
      <c r="N225" s="117">
        <v>160</v>
      </c>
      <c r="O225" s="117">
        <f aca="true" t="shared" si="66" ref="O225:O239">N225+M225</f>
        <v>3660</v>
      </c>
    </row>
    <row r="226" spans="1:15" ht="16.5" hidden="1">
      <c r="A226" s="118" t="s">
        <v>640</v>
      </c>
      <c r="B226" s="119" t="s">
        <v>754</v>
      </c>
      <c r="C226" s="119" t="s">
        <v>755</v>
      </c>
      <c r="D226" s="121" t="s">
        <v>493</v>
      </c>
      <c r="E226" s="121" t="s">
        <v>744</v>
      </c>
      <c r="F226" s="43">
        <v>212</v>
      </c>
      <c r="G226" s="117"/>
      <c r="H226" s="117"/>
      <c r="I226" s="117">
        <f t="shared" si="64"/>
        <v>0</v>
      </c>
      <c r="J226" s="117"/>
      <c r="K226" s="117"/>
      <c r="L226" s="117">
        <f t="shared" si="65"/>
        <v>0</v>
      </c>
      <c r="M226" s="117"/>
      <c r="N226" s="117"/>
      <c r="O226" s="117">
        <f t="shared" si="66"/>
        <v>0</v>
      </c>
    </row>
    <row r="227" spans="1:15" ht="16.5" hidden="1">
      <c r="A227" s="118" t="s">
        <v>641</v>
      </c>
      <c r="B227" s="119" t="s">
        <v>754</v>
      </c>
      <c r="C227" s="119" t="s">
        <v>755</v>
      </c>
      <c r="D227" s="121" t="s">
        <v>493</v>
      </c>
      <c r="E227" s="121" t="s">
        <v>744</v>
      </c>
      <c r="F227" s="43">
        <v>213</v>
      </c>
      <c r="G227" s="117"/>
      <c r="H227" s="117"/>
      <c r="I227" s="117">
        <f t="shared" si="64"/>
        <v>0</v>
      </c>
      <c r="J227" s="117"/>
      <c r="K227" s="117"/>
      <c r="L227" s="117">
        <f t="shared" si="65"/>
        <v>0</v>
      </c>
      <c r="M227" s="117"/>
      <c r="N227" s="117"/>
      <c r="O227" s="117">
        <f t="shared" si="66"/>
        <v>0</v>
      </c>
    </row>
    <row r="228" spans="1:15" ht="16.5" hidden="1">
      <c r="A228" s="118" t="s">
        <v>632</v>
      </c>
      <c r="B228" s="119" t="s">
        <v>754</v>
      </c>
      <c r="C228" s="119" t="s">
        <v>755</v>
      </c>
      <c r="D228" s="121" t="s">
        <v>493</v>
      </c>
      <c r="E228" s="121" t="s">
        <v>744</v>
      </c>
      <c r="F228" s="43">
        <v>220</v>
      </c>
      <c r="G228" s="117">
        <f>G229+G230+G231+G232+G233+G234</f>
        <v>0</v>
      </c>
      <c r="H228" s="117">
        <f>H229+H230+H231+H232+H233+H234</f>
        <v>0</v>
      </c>
      <c r="I228" s="117">
        <f t="shared" si="64"/>
        <v>0</v>
      </c>
      <c r="J228" s="117">
        <f>J229+J230+J231+J232+J233+J234</f>
        <v>0</v>
      </c>
      <c r="K228" s="117">
        <f>K229+K230+K231+K232+K233+K234</f>
        <v>0</v>
      </c>
      <c r="L228" s="117">
        <f t="shared" si="65"/>
        <v>0</v>
      </c>
      <c r="M228" s="117">
        <f>M229+M230+M231+M232+M233+M234</f>
        <v>0</v>
      </c>
      <c r="N228" s="117">
        <f>N229+N230+N231+N232+N233+N234</f>
        <v>0</v>
      </c>
      <c r="O228" s="117">
        <f t="shared" si="66"/>
        <v>0</v>
      </c>
    </row>
    <row r="229" spans="1:15" ht="16.5" hidden="1">
      <c r="A229" s="118" t="s">
        <v>642</v>
      </c>
      <c r="B229" s="119" t="s">
        <v>754</v>
      </c>
      <c r="C229" s="119" t="s">
        <v>755</v>
      </c>
      <c r="D229" s="121" t="s">
        <v>493</v>
      </c>
      <c r="E229" s="121" t="s">
        <v>744</v>
      </c>
      <c r="F229" s="43">
        <v>221</v>
      </c>
      <c r="G229" s="117"/>
      <c r="H229" s="117"/>
      <c r="I229" s="117">
        <f t="shared" si="64"/>
        <v>0</v>
      </c>
      <c r="J229" s="117"/>
      <c r="K229" s="117"/>
      <c r="L229" s="117">
        <f t="shared" si="65"/>
        <v>0</v>
      </c>
      <c r="M229" s="117"/>
      <c r="N229" s="117"/>
      <c r="O229" s="117">
        <f t="shared" si="66"/>
        <v>0</v>
      </c>
    </row>
    <row r="230" spans="1:15" ht="16.5" hidden="1">
      <c r="A230" s="118" t="s">
        <v>643</v>
      </c>
      <c r="B230" s="119" t="s">
        <v>754</v>
      </c>
      <c r="C230" s="119" t="s">
        <v>755</v>
      </c>
      <c r="D230" s="121" t="s">
        <v>493</v>
      </c>
      <c r="E230" s="121" t="s">
        <v>744</v>
      </c>
      <c r="F230" s="43">
        <v>222</v>
      </c>
      <c r="G230" s="117"/>
      <c r="H230" s="117"/>
      <c r="I230" s="117">
        <f t="shared" si="64"/>
        <v>0</v>
      </c>
      <c r="J230" s="117"/>
      <c r="K230" s="117"/>
      <c r="L230" s="117">
        <f t="shared" si="65"/>
        <v>0</v>
      </c>
      <c r="M230" s="117"/>
      <c r="N230" s="117"/>
      <c r="O230" s="117">
        <f t="shared" si="66"/>
        <v>0</v>
      </c>
    </row>
    <row r="231" spans="1:15" ht="16.5" hidden="1">
      <c r="A231" s="118" t="s">
        <v>644</v>
      </c>
      <c r="B231" s="119" t="s">
        <v>754</v>
      </c>
      <c r="C231" s="119" t="s">
        <v>755</v>
      </c>
      <c r="D231" s="121" t="s">
        <v>493</v>
      </c>
      <c r="E231" s="121" t="s">
        <v>744</v>
      </c>
      <c r="F231" s="43">
        <v>223</v>
      </c>
      <c r="G231" s="117"/>
      <c r="H231" s="117"/>
      <c r="I231" s="117">
        <f t="shared" si="64"/>
        <v>0</v>
      </c>
      <c r="J231" s="117"/>
      <c r="K231" s="117"/>
      <c r="L231" s="117">
        <f t="shared" si="65"/>
        <v>0</v>
      </c>
      <c r="M231" s="117"/>
      <c r="N231" s="117"/>
      <c r="O231" s="117">
        <f t="shared" si="66"/>
        <v>0</v>
      </c>
    </row>
    <row r="232" spans="1:15" ht="33" hidden="1">
      <c r="A232" s="118" t="s">
        <v>645</v>
      </c>
      <c r="B232" s="119" t="s">
        <v>754</v>
      </c>
      <c r="C232" s="119" t="s">
        <v>755</v>
      </c>
      <c r="D232" s="121" t="s">
        <v>493</v>
      </c>
      <c r="E232" s="121" t="s">
        <v>744</v>
      </c>
      <c r="F232" s="43">
        <v>224</v>
      </c>
      <c r="G232" s="117"/>
      <c r="H232" s="117"/>
      <c r="I232" s="117">
        <f t="shared" si="64"/>
        <v>0</v>
      </c>
      <c r="J232" s="117"/>
      <c r="K232" s="117"/>
      <c r="L232" s="117">
        <f t="shared" si="65"/>
        <v>0</v>
      </c>
      <c r="M232" s="117"/>
      <c r="N232" s="117"/>
      <c r="O232" s="117">
        <f t="shared" si="66"/>
        <v>0</v>
      </c>
    </row>
    <row r="233" spans="1:15" ht="16.5" hidden="1">
      <c r="A233" s="118" t="s">
        <v>646</v>
      </c>
      <c r="B233" s="119" t="s">
        <v>754</v>
      </c>
      <c r="C233" s="119" t="s">
        <v>755</v>
      </c>
      <c r="D233" s="121" t="s">
        <v>493</v>
      </c>
      <c r="E233" s="121" t="s">
        <v>744</v>
      </c>
      <c r="F233" s="43">
        <v>225</v>
      </c>
      <c r="G233" s="117">
        <v>0</v>
      </c>
      <c r="H233" s="117"/>
      <c r="I233" s="117">
        <f t="shared" si="64"/>
        <v>0</v>
      </c>
      <c r="J233" s="117">
        <v>0</v>
      </c>
      <c r="K233" s="117"/>
      <c r="L233" s="117">
        <f t="shared" si="65"/>
        <v>0</v>
      </c>
      <c r="M233" s="117">
        <v>0</v>
      </c>
      <c r="N233" s="117"/>
      <c r="O233" s="117">
        <f t="shared" si="66"/>
        <v>0</v>
      </c>
    </row>
    <row r="234" spans="1:15" ht="16.5" hidden="1">
      <c r="A234" s="118" t="s">
        <v>634</v>
      </c>
      <c r="B234" s="119" t="s">
        <v>754</v>
      </c>
      <c r="C234" s="119" t="s">
        <v>755</v>
      </c>
      <c r="D234" s="121" t="s">
        <v>493</v>
      </c>
      <c r="E234" s="121" t="s">
        <v>744</v>
      </c>
      <c r="F234" s="43">
        <v>226</v>
      </c>
      <c r="G234" s="117"/>
      <c r="H234" s="117"/>
      <c r="I234" s="117">
        <f t="shared" si="64"/>
        <v>0</v>
      </c>
      <c r="J234" s="117"/>
      <c r="K234" s="117"/>
      <c r="L234" s="117">
        <f t="shared" si="65"/>
        <v>0</v>
      </c>
      <c r="M234" s="117"/>
      <c r="N234" s="117"/>
      <c r="O234" s="117">
        <f t="shared" si="66"/>
        <v>0</v>
      </c>
    </row>
    <row r="235" spans="1:15" ht="16.5" hidden="1">
      <c r="A235" s="118" t="s">
        <v>647</v>
      </c>
      <c r="B235" s="119" t="s">
        <v>754</v>
      </c>
      <c r="C235" s="119" t="s">
        <v>755</v>
      </c>
      <c r="D235" s="121" t="s">
        <v>493</v>
      </c>
      <c r="E235" s="121" t="s">
        <v>744</v>
      </c>
      <c r="F235" s="43">
        <v>260</v>
      </c>
      <c r="G235" s="117">
        <f>G236</f>
        <v>0</v>
      </c>
      <c r="H235" s="117">
        <f>H236</f>
        <v>0</v>
      </c>
      <c r="I235" s="117">
        <f t="shared" si="64"/>
        <v>0</v>
      </c>
      <c r="J235" s="117">
        <f>J236</f>
        <v>0</v>
      </c>
      <c r="K235" s="117">
        <f>K236</f>
        <v>0</v>
      </c>
      <c r="L235" s="117">
        <f t="shared" si="65"/>
        <v>0</v>
      </c>
      <c r="M235" s="117">
        <f>M236</f>
        <v>0</v>
      </c>
      <c r="N235" s="117">
        <f>N236</f>
        <v>0</v>
      </c>
      <c r="O235" s="117">
        <f t="shared" si="66"/>
        <v>0</v>
      </c>
    </row>
    <row r="236" spans="1:15" ht="33" hidden="1">
      <c r="A236" s="118" t="s">
        <v>648</v>
      </c>
      <c r="B236" s="119" t="s">
        <v>754</v>
      </c>
      <c r="C236" s="119" t="s">
        <v>755</v>
      </c>
      <c r="D236" s="121" t="s">
        <v>493</v>
      </c>
      <c r="E236" s="121" t="s">
        <v>744</v>
      </c>
      <c r="F236" s="43">
        <v>262</v>
      </c>
      <c r="G236" s="117"/>
      <c r="H236" s="117"/>
      <c r="I236" s="117">
        <f t="shared" si="64"/>
        <v>0</v>
      </c>
      <c r="J236" s="117"/>
      <c r="K236" s="117"/>
      <c r="L236" s="117">
        <f t="shared" si="65"/>
        <v>0</v>
      </c>
      <c r="M236" s="117"/>
      <c r="N236" s="117"/>
      <c r="O236" s="117">
        <f t="shared" si="66"/>
        <v>0</v>
      </c>
    </row>
    <row r="237" spans="1:15" ht="16.5" hidden="1">
      <c r="A237" s="118" t="s">
        <v>608</v>
      </c>
      <c r="B237" s="119" t="s">
        <v>754</v>
      </c>
      <c r="C237" s="119" t="s">
        <v>755</v>
      </c>
      <c r="D237" s="121" t="s">
        <v>493</v>
      </c>
      <c r="E237" s="121" t="s">
        <v>744</v>
      </c>
      <c r="F237" s="43">
        <v>290</v>
      </c>
      <c r="G237" s="117">
        <v>0</v>
      </c>
      <c r="H237" s="117"/>
      <c r="I237" s="117">
        <f t="shared" si="64"/>
        <v>0</v>
      </c>
      <c r="J237" s="117">
        <v>0</v>
      </c>
      <c r="K237" s="117"/>
      <c r="L237" s="117">
        <f t="shared" si="65"/>
        <v>0</v>
      </c>
      <c r="M237" s="117">
        <v>0</v>
      </c>
      <c r="N237" s="117"/>
      <c r="O237" s="117">
        <f t="shared" si="66"/>
        <v>0</v>
      </c>
    </row>
    <row r="238" spans="1:15" ht="16.5" hidden="1">
      <c r="A238" s="118" t="s">
        <v>649</v>
      </c>
      <c r="B238" s="119" t="s">
        <v>754</v>
      </c>
      <c r="C238" s="119" t="s">
        <v>755</v>
      </c>
      <c r="D238" s="121" t="s">
        <v>493</v>
      </c>
      <c r="E238" s="121" t="s">
        <v>744</v>
      </c>
      <c r="F238" s="43">
        <v>300</v>
      </c>
      <c r="G238" s="117">
        <f>G239+G240</f>
        <v>0</v>
      </c>
      <c r="H238" s="117">
        <f>H239+H240</f>
        <v>0</v>
      </c>
      <c r="I238" s="117">
        <f t="shared" si="64"/>
        <v>0</v>
      </c>
      <c r="J238" s="117">
        <f>J239+J240</f>
        <v>0</v>
      </c>
      <c r="K238" s="117">
        <f>K239+K240</f>
        <v>0</v>
      </c>
      <c r="L238" s="117">
        <f t="shared" si="65"/>
        <v>0</v>
      </c>
      <c r="M238" s="117">
        <f>M239+M240</f>
        <v>0</v>
      </c>
      <c r="N238" s="117">
        <f>N239+N240</f>
        <v>0</v>
      </c>
      <c r="O238" s="117">
        <f t="shared" si="66"/>
        <v>0</v>
      </c>
    </row>
    <row r="239" spans="1:15" ht="16.5" hidden="1">
      <c r="A239" s="118" t="s">
        <v>714</v>
      </c>
      <c r="B239" s="119" t="s">
        <v>754</v>
      </c>
      <c r="C239" s="119" t="s">
        <v>755</v>
      </c>
      <c r="D239" s="121" t="s">
        <v>493</v>
      </c>
      <c r="E239" s="121" t="s">
        <v>744</v>
      </c>
      <c r="F239" s="43">
        <v>310</v>
      </c>
      <c r="G239" s="117"/>
      <c r="H239" s="117"/>
      <c r="I239" s="117">
        <f t="shared" si="64"/>
        <v>0</v>
      </c>
      <c r="J239" s="117"/>
      <c r="K239" s="117"/>
      <c r="L239" s="117">
        <f t="shared" si="65"/>
        <v>0</v>
      </c>
      <c r="M239" s="117"/>
      <c r="N239" s="117"/>
      <c r="O239" s="117">
        <f t="shared" si="66"/>
        <v>0</v>
      </c>
    </row>
    <row r="240" spans="1:15" ht="33" hidden="1">
      <c r="A240" s="118" t="s">
        <v>715</v>
      </c>
      <c r="B240" s="119" t="s">
        <v>754</v>
      </c>
      <c r="C240" s="119" t="s">
        <v>755</v>
      </c>
      <c r="D240" s="121" t="s">
        <v>493</v>
      </c>
      <c r="E240" s="121" t="s">
        <v>744</v>
      </c>
      <c r="F240" s="43">
        <v>340</v>
      </c>
      <c r="G240" s="117"/>
      <c r="H240" s="117"/>
      <c r="I240" s="117">
        <f>H240+G240</f>
        <v>0</v>
      </c>
      <c r="J240" s="117"/>
      <c r="K240" s="117"/>
      <c r="L240" s="117">
        <f>K240+J240</f>
        <v>0</v>
      </c>
      <c r="M240" s="117"/>
      <c r="N240" s="117"/>
      <c r="O240" s="117">
        <f>N240+M240</f>
        <v>0</v>
      </c>
    </row>
    <row r="241" spans="1:15" ht="16.5">
      <c r="A241" s="45" t="s">
        <v>756</v>
      </c>
      <c r="B241" s="119" t="s">
        <v>429</v>
      </c>
      <c r="C241" s="119" t="s">
        <v>757</v>
      </c>
      <c r="D241" s="121"/>
      <c r="E241" s="121"/>
      <c r="F241" s="119"/>
      <c r="G241" s="117">
        <f aca="true" t="shared" si="67" ref="G241:O243">G242</f>
        <v>1000</v>
      </c>
      <c r="H241" s="117">
        <f t="shared" si="67"/>
        <v>6</v>
      </c>
      <c r="I241" s="117">
        <f t="shared" si="67"/>
        <v>1006</v>
      </c>
      <c r="J241" s="117">
        <f t="shared" si="67"/>
        <v>1000</v>
      </c>
      <c r="K241" s="117">
        <f t="shared" si="67"/>
        <v>6</v>
      </c>
      <c r="L241" s="117">
        <f t="shared" si="67"/>
        <v>1006</v>
      </c>
      <c r="M241" s="117">
        <f t="shared" si="67"/>
        <v>1000</v>
      </c>
      <c r="N241" s="117">
        <f t="shared" si="67"/>
        <v>6</v>
      </c>
      <c r="O241" s="117">
        <f t="shared" si="67"/>
        <v>1006</v>
      </c>
    </row>
    <row r="242" spans="1:15" ht="85.5" customHeight="1">
      <c r="A242" s="45" t="s">
        <v>491</v>
      </c>
      <c r="B242" s="119" t="s">
        <v>754</v>
      </c>
      <c r="C242" s="119" t="s">
        <v>757</v>
      </c>
      <c r="D242" s="121" t="s">
        <v>492</v>
      </c>
      <c r="E242" s="121"/>
      <c r="F242" s="119"/>
      <c r="G242" s="117">
        <f t="shared" si="67"/>
        <v>1000</v>
      </c>
      <c r="H242" s="117">
        <f t="shared" si="67"/>
        <v>6</v>
      </c>
      <c r="I242" s="117">
        <f t="shared" si="67"/>
        <v>1006</v>
      </c>
      <c r="J242" s="117">
        <f t="shared" si="67"/>
        <v>1000</v>
      </c>
      <c r="K242" s="117">
        <f t="shared" si="67"/>
        <v>6</v>
      </c>
      <c r="L242" s="117">
        <f t="shared" si="67"/>
        <v>1006</v>
      </c>
      <c r="M242" s="117">
        <f t="shared" si="67"/>
        <v>1000</v>
      </c>
      <c r="N242" s="117">
        <f t="shared" si="67"/>
        <v>6</v>
      </c>
      <c r="O242" s="117">
        <f t="shared" si="67"/>
        <v>1006</v>
      </c>
    </row>
    <row r="243" spans="1:15" ht="33">
      <c r="A243" s="45" t="s">
        <v>484</v>
      </c>
      <c r="B243" s="119" t="s">
        <v>754</v>
      </c>
      <c r="C243" s="119" t="s">
        <v>757</v>
      </c>
      <c r="D243" s="121" t="s">
        <v>493</v>
      </c>
      <c r="E243" s="121"/>
      <c r="F243" s="119"/>
      <c r="G243" s="117">
        <f t="shared" si="67"/>
        <v>1000</v>
      </c>
      <c r="H243" s="117">
        <f t="shared" si="67"/>
        <v>6</v>
      </c>
      <c r="I243" s="117">
        <f t="shared" si="67"/>
        <v>1006</v>
      </c>
      <c r="J243" s="117">
        <f t="shared" si="67"/>
        <v>1000</v>
      </c>
      <c r="K243" s="117">
        <f t="shared" si="67"/>
        <v>6</v>
      </c>
      <c r="L243" s="117">
        <f t="shared" si="67"/>
        <v>1006</v>
      </c>
      <c r="M243" s="117">
        <f t="shared" si="67"/>
        <v>1000</v>
      </c>
      <c r="N243" s="117">
        <f t="shared" si="67"/>
        <v>6</v>
      </c>
      <c r="O243" s="117">
        <f t="shared" si="67"/>
        <v>1006</v>
      </c>
    </row>
    <row r="244" spans="1:15" ht="33">
      <c r="A244" s="45" t="s">
        <v>500</v>
      </c>
      <c r="B244" s="119" t="s">
        <v>754</v>
      </c>
      <c r="C244" s="119" t="s">
        <v>757</v>
      </c>
      <c r="D244" s="121" t="s">
        <v>493</v>
      </c>
      <c r="E244" s="121" t="s">
        <v>744</v>
      </c>
      <c r="F244" s="119"/>
      <c r="G244" s="117">
        <f aca="true" t="shared" si="68" ref="G244:O244">G245+G249+G256+G258+G259</f>
        <v>1000</v>
      </c>
      <c r="H244" s="117">
        <f t="shared" si="68"/>
        <v>6</v>
      </c>
      <c r="I244" s="117">
        <f t="shared" si="68"/>
        <v>1006</v>
      </c>
      <c r="J244" s="117">
        <f t="shared" si="68"/>
        <v>1000</v>
      </c>
      <c r="K244" s="117">
        <f t="shared" si="68"/>
        <v>6</v>
      </c>
      <c r="L244" s="117">
        <f t="shared" si="68"/>
        <v>1006</v>
      </c>
      <c r="M244" s="117">
        <f t="shared" si="68"/>
        <v>1000</v>
      </c>
      <c r="N244" s="117">
        <f t="shared" si="68"/>
        <v>6</v>
      </c>
      <c r="O244" s="117">
        <f t="shared" si="68"/>
        <v>1006</v>
      </c>
    </row>
    <row r="245" spans="1:15" ht="33" hidden="1">
      <c r="A245" s="118" t="s">
        <v>638</v>
      </c>
      <c r="B245" s="119" t="s">
        <v>754</v>
      </c>
      <c r="C245" s="119" t="s">
        <v>755</v>
      </c>
      <c r="D245" s="121" t="s">
        <v>493</v>
      </c>
      <c r="E245" s="121" t="s">
        <v>744</v>
      </c>
      <c r="F245" s="43">
        <v>210</v>
      </c>
      <c r="G245" s="117">
        <f aca="true" t="shared" si="69" ref="G245:O245">G246+G247+G248</f>
        <v>1000</v>
      </c>
      <c r="H245" s="117">
        <f t="shared" si="69"/>
        <v>6</v>
      </c>
      <c r="I245" s="117">
        <f t="shared" si="69"/>
        <v>1006</v>
      </c>
      <c r="J245" s="117">
        <f t="shared" si="69"/>
        <v>1000</v>
      </c>
      <c r="K245" s="117">
        <f t="shared" si="69"/>
        <v>6</v>
      </c>
      <c r="L245" s="117">
        <f t="shared" si="69"/>
        <v>1006</v>
      </c>
      <c r="M245" s="117">
        <f t="shared" si="69"/>
        <v>1000</v>
      </c>
      <c r="N245" s="117">
        <f t="shared" si="69"/>
        <v>6</v>
      </c>
      <c r="O245" s="117">
        <f t="shared" si="69"/>
        <v>1006</v>
      </c>
    </row>
    <row r="246" spans="1:15" ht="16.5" hidden="1">
      <c r="A246" s="118" t="s">
        <v>639</v>
      </c>
      <c r="B246" s="119" t="s">
        <v>754</v>
      </c>
      <c r="C246" s="119" t="s">
        <v>755</v>
      </c>
      <c r="D246" s="121" t="s">
        <v>493</v>
      </c>
      <c r="E246" s="121" t="s">
        <v>744</v>
      </c>
      <c r="F246" s="43">
        <v>211</v>
      </c>
      <c r="G246" s="117">
        <v>1000</v>
      </c>
      <c r="H246" s="117">
        <v>6</v>
      </c>
      <c r="I246" s="117">
        <f aca="true" t="shared" si="70" ref="I246:I260">H246+G246</f>
        <v>1006</v>
      </c>
      <c r="J246" s="117">
        <v>1000</v>
      </c>
      <c r="K246" s="117">
        <v>6</v>
      </c>
      <c r="L246" s="117">
        <f aca="true" t="shared" si="71" ref="L246:L260">K246+J246</f>
        <v>1006</v>
      </c>
      <c r="M246" s="117">
        <v>1000</v>
      </c>
      <c r="N246" s="117">
        <v>6</v>
      </c>
      <c r="O246" s="117">
        <f aca="true" t="shared" si="72" ref="O246:O260">N246+M246</f>
        <v>1006</v>
      </c>
    </row>
    <row r="247" spans="1:15" ht="16.5" hidden="1">
      <c r="A247" s="118" t="s">
        <v>640</v>
      </c>
      <c r="B247" s="119" t="s">
        <v>754</v>
      </c>
      <c r="C247" s="119" t="s">
        <v>755</v>
      </c>
      <c r="D247" s="121" t="s">
        <v>493</v>
      </c>
      <c r="E247" s="121" t="s">
        <v>744</v>
      </c>
      <c r="F247" s="43">
        <v>212</v>
      </c>
      <c r="G247" s="117"/>
      <c r="H247" s="117"/>
      <c r="I247" s="117">
        <f t="shared" si="70"/>
        <v>0</v>
      </c>
      <c r="J247" s="117"/>
      <c r="K247" s="117"/>
      <c r="L247" s="117">
        <f t="shared" si="71"/>
        <v>0</v>
      </c>
      <c r="M247" s="117"/>
      <c r="N247" s="117"/>
      <c r="O247" s="117">
        <f t="shared" si="72"/>
        <v>0</v>
      </c>
    </row>
    <row r="248" spans="1:15" ht="16.5" hidden="1">
      <c r="A248" s="118" t="s">
        <v>641</v>
      </c>
      <c r="B248" s="119" t="s">
        <v>754</v>
      </c>
      <c r="C248" s="119" t="s">
        <v>755</v>
      </c>
      <c r="D248" s="121" t="s">
        <v>493</v>
      </c>
      <c r="E248" s="121" t="s">
        <v>744</v>
      </c>
      <c r="F248" s="43">
        <v>213</v>
      </c>
      <c r="G248" s="117"/>
      <c r="H248" s="117"/>
      <c r="I248" s="117">
        <f t="shared" si="70"/>
        <v>0</v>
      </c>
      <c r="J248" s="117"/>
      <c r="K248" s="117"/>
      <c r="L248" s="117">
        <f t="shared" si="71"/>
        <v>0</v>
      </c>
      <c r="M248" s="117"/>
      <c r="N248" s="117"/>
      <c r="O248" s="117">
        <f t="shared" si="72"/>
        <v>0</v>
      </c>
    </row>
    <row r="249" spans="1:15" s="56" customFormat="1" ht="16.5" hidden="1">
      <c r="A249" s="118" t="s">
        <v>632</v>
      </c>
      <c r="B249" s="119" t="s">
        <v>754</v>
      </c>
      <c r="C249" s="119" t="s">
        <v>755</v>
      </c>
      <c r="D249" s="121" t="s">
        <v>493</v>
      </c>
      <c r="E249" s="121" t="s">
        <v>744</v>
      </c>
      <c r="F249" s="43">
        <v>220</v>
      </c>
      <c r="G249" s="117">
        <f>G250+G251+G252+G253+G254+G255</f>
        <v>0</v>
      </c>
      <c r="H249" s="117">
        <f>H250+H251+H252+H253+H254+H255</f>
        <v>0</v>
      </c>
      <c r="I249" s="117">
        <f t="shared" si="70"/>
        <v>0</v>
      </c>
      <c r="J249" s="117">
        <f>J250+J251+J252+J253+J254+J255</f>
        <v>0</v>
      </c>
      <c r="K249" s="117">
        <f>K250+K251+K252+K253+K254+K255</f>
        <v>0</v>
      </c>
      <c r="L249" s="117">
        <f t="shared" si="71"/>
        <v>0</v>
      </c>
      <c r="M249" s="117">
        <f>M250+M251+M252+M253+M254+M255</f>
        <v>0</v>
      </c>
      <c r="N249" s="117">
        <f>N250+N251+N252+N253+N254+N255</f>
        <v>0</v>
      </c>
      <c r="O249" s="117">
        <f t="shared" si="72"/>
        <v>0</v>
      </c>
    </row>
    <row r="250" spans="1:15" s="56" customFormat="1" ht="16.5" hidden="1">
      <c r="A250" s="118" t="s">
        <v>642</v>
      </c>
      <c r="B250" s="119" t="s">
        <v>754</v>
      </c>
      <c r="C250" s="119" t="s">
        <v>755</v>
      </c>
      <c r="D250" s="121" t="s">
        <v>493</v>
      </c>
      <c r="E250" s="121" t="s">
        <v>744</v>
      </c>
      <c r="F250" s="43">
        <v>221</v>
      </c>
      <c r="G250" s="117"/>
      <c r="H250" s="117"/>
      <c r="I250" s="117">
        <f t="shared" si="70"/>
        <v>0</v>
      </c>
      <c r="J250" s="117"/>
      <c r="K250" s="117"/>
      <c r="L250" s="117">
        <f t="shared" si="71"/>
        <v>0</v>
      </c>
      <c r="M250" s="117"/>
      <c r="N250" s="117"/>
      <c r="O250" s="117">
        <f t="shared" si="72"/>
        <v>0</v>
      </c>
    </row>
    <row r="251" spans="1:15" s="56" customFormat="1" ht="16.5" hidden="1">
      <c r="A251" s="118" t="s">
        <v>643</v>
      </c>
      <c r="B251" s="119" t="s">
        <v>754</v>
      </c>
      <c r="C251" s="119" t="s">
        <v>755</v>
      </c>
      <c r="D251" s="121" t="s">
        <v>493</v>
      </c>
      <c r="E251" s="121" t="s">
        <v>744</v>
      </c>
      <c r="F251" s="43">
        <v>222</v>
      </c>
      <c r="G251" s="117"/>
      <c r="H251" s="117"/>
      <c r="I251" s="117">
        <f t="shared" si="70"/>
        <v>0</v>
      </c>
      <c r="J251" s="117"/>
      <c r="K251" s="117"/>
      <c r="L251" s="117">
        <f t="shared" si="71"/>
        <v>0</v>
      </c>
      <c r="M251" s="117"/>
      <c r="N251" s="117"/>
      <c r="O251" s="117">
        <f t="shared" si="72"/>
        <v>0</v>
      </c>
    </row>
    <row r="252" spans="1:15" s="56" customFormat="1" ht="16.5" hidden="1">
      <c r="A252" s="118" t="s">
        <v>644</v>
      </c>
      <c r="B252" s="119" t="s">
        <v>754</v>
      </c>
      <c r="C252" s="119" t="s">
        <v>755</v>
      </c>
      <c r="D252" s="121" t="s">
        <v>493</v>
      </c>
      <c r="E252" s="121" t="s">
        <v>744</v>
      </c>
      <c r="F252" s="43">
        <v>223</v>
      </c>
      <c r="G252" s="117"/>
      <c r="H252" s="117"/>
      <c r="I252" s="117">
        <f t="shared" si="70"/>
        <v>0</v>
      </c>
      <c r="J252" s="117"/>
      <c r="K252" s="117"/>
      <c r="L252" s="117">
        <f t="shared" si="71"/>
        <v>0</v>
      </c>
      <c r="M252" s="117"/>
      <c r="N252" s="117"/>
      <c r="O252" s="117">
        <f t="shared" si="72"/>
        <v>0</v>
      </c>
    </row>
    <row r="253" spans="1:15" ht="33" hidden="1">
      <c r="A253" s="118" t="s">
        <v>645</v>
      </c>
      <c r="B253" s="119" t="s">
        <v>754</v>
      </c>
      <c r="C253" s="119" t="s">
        <v>755</v>
      </c>
      <c r="D253" s="121" t="s">
        <v>493</v>
      </c>
      <c r="E253" s="121" t="s">
        <v>744</v>
      </c>
      <c r="F253" s="43">
        <v>224</v>
      </c>
      <c r="G253" s="117"/>
      <c r="H253" s="117"/>
      <c r="I253" s="117">
        <f t="shared" si="70"/>
        <v>0</v>
      </c>
      <c r="J253" s="117"/>
      <c r="K253" s="117"/>
      <c r="L253" s="117">
        <f t="shared" si="71"/>
        <v>0</v>
      </c>
      <c r="M253" s="117"/>
      <c r="N253" s="117"/>
      <c r="O253" s="117">
        <f t="shared" si="72"/>
        <v>0</v>
      </c>
    </row>
    <row r="254" spans="1:15" ht="16.5" hidden="1">
      <c r="A254" s="118" t="s">
        <v>646</v>
      </c>
      <c r="B254" s="119" t="s">
        <v>754</v>
      </c>
      <c r="C254" s="119" t="s">
        <v>755</v>
      </c>
      <c r="D254" s="121" t="s">
        <v>493</v>
      </c>
      <c r="E254" s="121" t="s">
        <v>744</v>
      </c>
      <c r="F254" s="43">
        <v>225</v>
      </c>
      <c r="G254" s="117"/>
      <c r="H254" s="117"/>
      <c r="I254" s="117">
        <f t="shared" si="70"/>
        <v>0</v>
      </c>
      <c r="J254" s="117"/>
      <c r="K254" s="117"/>
      <c r="L254" s="117">
        <f t="shared" si="71"/>
        <v>0</v>
      </c>
      <c r="M254" s="117"/>
      <c r="N254" s="117"/>
      <c r="O254" s="117">
        <f t="shared" si="72"/>
        <v>0</v>
      </c>
    </row>
    <row r="255" spans="1:15" ht="16.5" hidden="1">
      <c r="A255" s="118" t="s">
        <v>634</v>
      </c>
      <c r="B255" s="119" t="s">
        <v>754</v>
      </c>
      <c r="C255" s="119" t="s">
        <v>755</v>
      </c>
      <c r="D255" s="121" t="s">
        <v>493</v>
      </c>
      <c r="E255" s="121" t="s">
        <v>744</v>
      </c>
      <c r="F255" s="43">
        <v>226</v>
      </c>
      <c r="G255" s="117"/>
      <c r="H255" s="117"/>
      <c r="I255" s="117">
        <f t="shared" si="70"/>
        <v>0</v>
      </c>
      <c r="J255" s="117"/>
      <c r="K255" s="117"/>
      <c r="L255" s="117">
        <f t="shared" si="71"/>
        <v>0</v>
      </c>
      <c r="M255" s="117"/>
      <c r="N255" s="117"/>
      <c r="O255" s="117">
        <f t="shared" si="72"/>
        <v>0</v>
      </c>
    </row>
    <row r="256" spans="1:15" ht="16.5" hidden="1">
      <c r="A256" s="118" t="s">
        <v>647</v>
      </c>
      <c r="B256" s="119" t="s">
        <v>754</v>
      </c>
      <c r="C256" s="119" t="s">
        <v>755</v>
      </c>
      <c r="D256" s="121" t="s">
        <v>493</v>
      </c>
      <c r="E256" s="121" t="s">
        <v>744</v>
      </c>
      <c r="F256" s="43">
        <v>260</v>
      </c>
      <c r="G256" s="117">
        <f>G257</f>
        <v>0</v>
      </c>
      <c r="H256" s="117">
        <f>H257</f>
        <v>0</v>
      </c>
      <c r="I256" s="117">
        <f t="shared" si="70"/>
        <v>0</v>
      </c>
      <c r="J256" s="117">
        <f>J257</f>
        <v>0</v>
      </c>
      <c r="K256" s="117">
        <f>K257</f>
        <v>0</v>
      </c>
      <c r="L256" s="117">
        <f t="shared" si="71"/>
        <v>0</v>
      </c>
      <c r="M256" s="117">
        <f>M257</f>
        <v>0</v>
      </c>
      <c r="N256" s="117">
        <f>N257</f>
        <v>0</v>
      </c>
      <c r="O256" s="117">
        <f t="shared" si="72"/>
        <v>0</v>
      </c>
    </row>
    <row r="257" spans="1:15" ht="33" hidden="1">
      <c r="A257" s="118" t="s">
        <v>648</v>
      </c>
      <c r="B257" s="119" t="s">
        <v>754</v>
      </c>
      <c r="C257" s="119" t="s">
        <v>755</v>
      </c>
      <c r="D257" s="121" t="s">
        <v>493</v>
      </c>
      <c r="E257" s="121" t="s">
        <v>744</v>
      </c>
      <c r="F257" s="43">
        <v>262</v>
      </c>
      <c r="G257" s="117"/>
      <c r="H257" s="117"/>
      <c r="I257" s="117">
        <f t="shared" si="70"/>
        <v>0</v>
      </c>
      <c r="J257" s="117"/>
      <c r="K257" s="117"/>
      <c r="L257" s="117">
        <f t="shared" si="71"/>
        <v>0</v>
      </c>
      <c r="M257" s="117"/>
      <c r="N257" s="117"/>
      <c r="O257" s="117">
        <f t="shared" si="72"/>
        <v>0</v>
      </c>
    </row>
    <row r="258" spans="1:15" ht="16.5" hidden="1">
      <c r="A258" s="118" t="s">
        <v>608</v>
      </c>
      <c r="B258" s="119" t="s">
        <v>754</v>
      </c>
      <c r="C258" s="119" t="s">
        <v>755</v>
      </c>
      <c r="D258" s="121" t="s">
        <v>493</v>
      </c>
      <c r="E258" s="121" t="s">
        <v>744</v>
      </c>
      <c r="F258" s="43">
        <v>290</v>
      </c>
      <c r="G258" s="117"/>
      <c r="H258" s="117"/>
      <c r="I258" s="117">
        <f t="shared" si="70"/>
        <v>0</v>
      </c>
      <c r="J258" s="117"/>
      <c r="K258" s="117"/>
      <c r="L258" s="117">
        <f t="shared" si="71"/>
        <v>0</v>
      </c>
      <c r="M258" s="117"/>
      <c r="N258" s="117"/>
      <c r="O258" s="117">
        <f t="shared" si="72"/>
        <v>0</v>
      </c>
    </row>
    <row r="259" spans="1:15" ht="16.5" hidden="1">
      <c r="A259" s="118" t="s">
        <v>649</v>
      </c>
      <c r="B259" s="119" t="s">
        <v>754</v>
      </c>
      <c r="C259" s="119" t="s">
        <v>755</v>
      </c>
      <c r="D259" s="121" t="s">
        <v>493</v>
      </c>
      <c r="E259" s="121" t="s">
        <v>744</v>
      </c>
      <c r="F259" s="43">
        <v>300</v>
      </c>
      <c r="G259" s="117">
        <f>G260+G261</f>
        <v>0</v>
      </c>
      <c r="H259" s="117">
        <f>H260+H261</f>
        <v>0</v>
      </c>
      <c r="I259" s="117">
        <f t="shared" si="70"/>
        <v>0</v>
      </c>
      <c r="J259" s="117">
        <f>J260+J261</f>
        <v>0</v>
      </c>
      <c r="K259" s="117">
        <f>K260+K261</f>
        <v>0</v>
      </c>
      <c r="L259" s="117">
        <f t="shared" si="71"/>
        <v>0</v>
      </c>
      <c r="M259" s="117">
        <f>M260+M261</f>
        <v>0</v>
      </c>
      <c r="N259" s="117">
        <f>N260+N261</f>
        <v>0</v>
      </c>
      <c r="O259" s="117">
        <f t="shared" si="72"/>
        <v>0</v>
      </c>
    </row>
    <row r="260" spans="1:15" ht="16.5" hidden="1">
      <c r="A260" s="118" t="s">
        <v>714</v>
      </c>
      <c r="B260" s="119" t="s">
        <v>754</v>
      </c>
      <c r="C260" s="119" t="s">
        <v>755</v>
      </c>
      <c r="D260" s="121" t="s">
        <v>493</v>
      </c>
      <c r="E260" s="121" t="s">
        <v>744</v>
      </c>
      <c r="F260" s="43">
        <v>310</v>
      </c>
      <c r="G260" s="117"/>
      <c r="H260" s="117"/>
      <c r="I260" s="117">
        <f t="shared" si="70"/>
        <v>0</v>
      </c>
      <c r="J260" s="117"/>
      <c r="K260" s="117"/>
      <c r="L260" s="117">
        <f t="shared" si="71"/>
        <v>0</v>
      </c>
      <c r="M260" s="117"/>
      <c r="N260" s="117"/>
      <c r="O260" s="117">
        <f t="shared" si="72"/>
        <v>0</v>
      </c>
    </row>
    <row r="261" spans="1:15" ht="33" hidden="1">
      <c r="A261" s="118" t="s">
        <v>715</v>
      </c>
      <c r="B261" s="119" t="s">
        <v>754</v>
      </c>
      <c r="C261" s="119" t="s">
        <v>755</v>
      </c>
      <c r="D261" s="121" t="s">
        <v>493</v>
      </c>
      <c r="E261" s="121" t="s">
        <v>744</v>
      </c>
      <c r="F261" s="43">
        <v>340</v>
      </c>
      <c r="G261" s="117"/>
      <c r="H261" s="117"/>
      <c r="I261" s="117">
        <f>H261+G261</f>
        <v>0</v>
      </c>
      <c r="J261" s="117"/>
      <c r="K261" s="117"/>
      <c r="L261" s="117">
        <f>K261+J261</f>
        <v>0</v>
      </c>
      <c r="M261" s="117"/>
      <c r="N261" s="117"/>
      <c r="O261" s="117">
        <f>N261+M261</f>
        <v>0</v>
      </c>
    </row>
    <row r="262" spans="1:15" ht="49.5">
      <c r="A262" s="45" t="s">
        <v>742</v>
      </c>
      <c r="B262" s="119" t="s">
        <v>429</v>
      </c>
      <c r="C262" s="119" t="s">
        <v>743</v>
      </c>
      <c r="D262" s="121"/>
      <c r="E262" s="121"/>
      <c r="F262" s="119"/>
      <c r="G262" s="117">
        <f aca="true" t="shared" si="73" ref="G262:O264">G263</f>
        <v>1001</v>
      </c>
      <c r="H262" s="117">
        <f t="shared" si="73"/>
        <v>60</v>
      </c>
      <c r="I262" s="117">
        <f t="shared" si="73"/>
        <v>1061</v>
      </c>
      <c r="J262" s="117">
        <f t="shared" si="73"/>
        <v>1001</v>
      </c>
      <c r="K262" s="117">
        <f t="shared" si="73"/>
        <v>60</v>
      </c>
      <c r="L262" s="117">
        <f t="shared" si="73"/>
        <v>1061</v>
      </c>
      <c r="M262" s="117">
        <f t="shared" si="73"/>
        <v>1001</v>
      </c>
      <c r="N262" s="117">
        <f t="shared" si="73"/>
        <v>60</v>
      </c>
      <c r="O262" s="117">
        <f t="shared" si="73"/>
        <v>1061</v>
      </c>
    </row>
    <row r="263" spans="1:15" ht="33">
      <c r="A263" s="45" t="s">
        <v>491</v>
      </c>
      <c r="B263" s="119" t="s">
        <v>754</v>
      </c>
      <c r="C263" s="119" t="s">
        <v>743</v>
      </c>
      <c r="D263" s="121" t="s">
        <v>492</v>
      </c>
      <c r="E263" s="121"/>
      <c r="F263" s="119"/>
      <c r="G263" s="117">
        <f t="shared" si="73"/>
        <v>1001</v>
      </c>
      <c r="H263" s="117">
        <f t="shared" si="73"/>
        <v>60</v>
      </c>
      <c r="I263" s="117">
        <f t="shared" si="73"/>
        <v>1061</v>
      </c>
      <c r="J263" s="117">
        <f t="shared" si="73"/>
        <v>1001</v>
      </c>
      <c r="K263" s="117">
        <f t="shared" si="73"/>
        <v>60</v>
      </c>
      <c r="L263" s="117">
        <f t="shared" si="73"/>
        <v>1061</v>
      </c>
      <c r="M263" s="117">
        <f t="shared" si="73"/>
        <v>1001</v>
      </c>
      <c r="N263" s="117">
        <f t="shared" si="73"/>
        <v>60</v>
      </c>
      <c r="O263" s="117">
        <f t="shared" si="73"/>
        <v>1061</v>
      </c>
    </row>
    <row r="264" spans="1:15" ht="33">
      <c r="A264" s="45" t="s">
        <v>484</v>
      </c>
      <c r="B264" s="119" t="s">
        <v>754</v>
      </c>
      <c r="C264" s="119" t="s">
        <v>743</v>
      </c>
      <c r="D264" s="121" t="s">
        <v>493</v>
      </c>
      <c r="E264" s="121"/>
      <c r="F264" s="119"/>
      <c r="G264" s="117">
        <f t="shared" si="73"/>
        <v>1001</v>
      </c>
      <c r="H264" s="117">
        <f t="shared" si="73"/>
        <v>60</v>
      </c>
      <c r="I264" s="117">
        <f t="shared" si="73"/>
        <v>1061</v>
      </c>
      <c r="J264" s="117">
        <f t="shared" si="73"/>
        <v>1001</v>
      </c>
      <c r="K264" s="117">
        <f t="shared" si="73"/>
        <v>60</v>
      </c>
      <c r="L264" s="117">
        <f t="shared" si="73"/>
        <v>1061</v>
      </c>
      <c r="M264" s="117">
        <f t="shared" si="73"/>
        <v>1001</v>
      </c>
      <c r="N264" s="117">
        <f t="shared" si="73"/>
        <v>60</v>
      </c>
      <c r="O264" s="117">
        <f t="shared" si="73"/>
        <v>1061</v>
      </c>
    </row>
    <row r="265" spans="1:15" ht="33">
      <c r="A265" s="45" t="s">
        <v>500</v>
      </c>
      <c r="B265" s="119" t="s">
        <v>754</v>
      </c>
      <c r="C265" s="119" t="s">
        <v>743</v>
      </c>
      <c r="D265" s="121" t="s">
        <v>493</v>
      </c>
      <c r="E265" s="121" t="s">
        <v>744</v>
      </c>
      <c r="F265" s="119"/>
      <c r="G265" s="117">
        <f aca="true" t="shared" si="74" ref="G265:O265">G266+G270+G277+G279+G280</f>
        <v>1001</v>
      </c>
      <c r="H265" s="117">
        <f t="shared" si="74"/>
        <v>60</v>
      </c>
      <c r="I265" s="117">
        <f t="shared" si="74"/>
        <v>1061</v>
      </c>
      <c r="J265" s="117">
        <f t="shared" si="74"/>
        <v>1001</v>
      </c>
      <c r="K265" s="117">
        <f t="shared" si="74"/>
        <v>60</v>
      </c>
      <c r="L265" s="117">
        <f t="shared" si="74"/>
        <v>1061</v>
      </c>
      <c r="M265" s="117">
        <f t="shared" si="74"/>
        <v>1001</v>
      </c>
      <c r="N265" s="117">
        <f t="shared" si="74"/>
        <v>60</v>
      </c>
      <c r="O265" s="117">
        <f t="shared" si="74"/>
        <v>1061</v>
      </c>
    </row>
    <row r="266" spans="1:15" ht="33" hidden="1">
      <c r="A266" s="118" t="s">
        <v>638</v>
      </c>
      <c r="B266" s="119" t="s">
        <v>754</v>
      </c>
      <c r="C266" s="119" t="s">
        <v>755</v>
      </c>
      <c r="D266" s="121" t="s">
        <v>493</v>
      </c>
      <c r="E266" s="121" t="s">
        <v>744</v>
      </c>
      <c r="F266" s="43">
        <v>210</v>
      </c>
      <c r="G266" s="117">
        <f aca="true" t="shared" si="75" ref="G266:O266">G267+G268+G269</f>
        <v>1001</v>
      </c>
      <c r="H266" s="117">
        <f t="shared" si="75"/>
        <v>60</v>
      </c>
      <c r="I266" s="117">
        <f t="shared" si="75"/>
        <v>1061</v>
      </c>
      <c r="J266" s="117">
        <f t="shared" si="75"/>
        <v>1001</v>
      </c>
      <c r="K266" s="117">
        <f t="shared" si="75"/>
        <v>60</v>
      </c>
      <c r="L266" s="117">
        <f t="shared" si="75"/>
        <v>1061</v>
      </c>
      <c r="M266" s="117">
        <f t="shared" si="75"/>
        <v>1001</v>
      </c>
      <c r="N266" s="117">
        <f t="shared" si="75"/>
        <v>60</v>
      </c>
      <c r="O266" s="117">
        <f t="shared" si="75"/>
        <v>1061</v>
      </c>
    </row>
    <row r="267" spans="1:15" ht="16.5" hidden="1">
      <c r="A267" s="118" t="s">
        <v>639</v>
      </c>
      <c r="B267" s="119" t="s">
        <v>754</v>
      </c>
      <c r="C267" s="119" t="s">
        <v>755</v>
      </c>
      <c r="D267" s="121" t="s">
        <v>493</v>
      </c>
      <c r="E267" s="121" t="s">
        <v>744</v>
      </c>
      <c r="F267" s="43">
        <v>211</v>
      </c>
      <c r="G267" s="117">
        <v>1001</v>
      </c>
      <c r="H267" s="117">
        <v>60</v>
      </c>
      <c r="I267" s="117">
        <f aca="true" t="shared" si="76" ref="I267:I281">H267+G267</f>
        <v>1061</v>
      </c>
      <c r="J267" s="117">
        <v>1001</v>
      </c>
      <c r="K267" s="117">
        <v>60</v>
      </c>
      <c r="L267" s="117">
        <f aca="true" t="shared" si="77" ref="L267:L281">K267+J267</f>
        <v>1061</v>
      </c>
      <c r="M267" s="117">
        <v>1001</v>
      </c>
      <c r="N267" s="117">
        <v>60</v>
      </c>
      <c r="O267" s="117">
        <f aca="true" t="shared" si="78" ref="O267:O281">N267+M267</f>
        <v>1061</v>
      </c>
    </row>
    <row r="268" spans="1:15" ht="16.5" hidden="1">
      <c r="A268" s="118" t="s">
        <v>640</v>
      </c>
      <c r="B268" s="119" t="s">
        <v>754</v>
      </c>
      <c r="C268" s="119" t="s">
        <v>755</v>
      </c>
      <c r="D268" s="121" t="s">
        <v>493</v>
      </c>
      <c r="E268" s="121" t="s">
        <v>744</v>
      </c>
      <c r="F268" s="43">
        <v>212</v>
      </c>
      <c r="G268" s="117"/>
      <c r="H268" s="117"/>
      <c r="I268" s="117">
        <f t="shared" si="76"/>
        <v>0</v>
      </c>
      <c r="J268" s="117"/>
      <c r="K268" s="117"/>
      <c r="L268" s="117">
        <f t="shared" si="77"/>
        <v>0</v>
      </c>
      <c r="M268" s="117"/>
      <c r="N268" s="117"/>
      <c r="O268" s="117">
        <f t="shared" si="78"/>
        <v>0</v>
      </c>
    </row>
    <row r="269" spans="1:15" ht="16.5" hidden="1">
      <c r="A269" s="118" t="s">
        <v>641</v>
      </c>
      <c r="B269" s="119" t="s">
        <v>754</v>
      </c>
      <c r="C269" s="119" t="s">
        <v>755</v>
      </c>
      <c r="D269" s="121" t="s">
        <v>493</v>
      </c>
      <c r="E269" s="121" t="s">
        <v>744</v>
      </c>
      <c r="F269" s="43">
        <v>213</v>
      </c>
      <c r="G269" s="117"/>
      <c r="H269" s="117"/>
      <c r="I269" s="117">
        <f t="shared" si="76"/>
        <v>0</v>
      </c>
      <c r="J269" s="117"/>
      <c r="K269" s="117"/>
      <c r="L269" s="117">
        <f t="shared" si="77"/>
        <v>0</v>
      </c>
      <c r="M269" s="117"/>
      <c r="N269" s="117"/>
      <c r="O269" s="117">
        <f t="shared" si="78"/>
        <v>0</v>
      </c>
    </row>
    <row r="270" spans="1:15" ht="16.5" hidden="1">
      <c r="A270" s="118" t="s">
        <v>632</v>
      </c>
      <c r="B270" s="119" t="s">
        <v>754</v>
      </c>
      <c r="C270" s="119" t="s">
        <v>755</v>
      </c>
      <c r="D270" s="121" t="s">
        <v>493</v>
      </c>
      <c r="E270" s="121" t="s">
        <v>744</v>
      </c>
      <c r="F270" s="43">
        <v>220</v>
      </c>
      <c r="G270" s="117">
        <f>G271+G272+G273+G274+G275+G276</f>
        <v>0</v>
      </c>
      <c r="H270" s="117">
        <f>H271+H272+H273+H274+H275+H276</f>
        <v>0</v>
      </c>
      <c r="I270" s="117">
        <f t="shared" si="76"/>
        <v>0</v>
      </c>
      <c r="J270" s="117">
        <f>J271+J272+J273+J274+J275+J276</f>
        <v>0</v>
      </c>
      <c r="K270" s="117">
        <f>K271+K272+K273+K274+K275+K276</f>
        <v>0</v>
      </c>
      <c r="L270" s="117">
        <f t="shared" si="77"/>
        <v>0</v>
      </c>
      <c r="M270" s="117">
        <f>M271+M272+M273+M274+M275+M276</f>
        <v>0</v>
      </c>
      <c r="N270" s="117">
        <f>N271+N272+N273+N274+N275+N276</f>
        <v>0</v>
      </c>
      <c r="O270" s="117">
        <f t="shared" si="78"/>
        <v>0</v>
      </c>
    </row>
    <row r="271" spans="1:15" ht="16.5" hidden="1">
      <c r="A271" s="118" t="s">
        <v>642</v>
      </c>
      <c r="B271" s="119" t="s">
        <v>754</v>
      </c>
      <c r="C271" s="119" t="s">
        <v>755</v>
      </c>
      <c r="D271" s="121" t="s">
        <v>493</v>
      </c>
      <c r="E271" s="121" t="s">
        <v>744</v>
      </c>
      <c r="F271" s="43">
        <v>221</v>
      </c>
      <c r="G271" s="117"/>
      <c r="H271" s="117"/>
      <c r="I271" s="117">
        <f t="shared" si="76"/>
        <v>0</v>
      </c>
      <c r="J271" s="117"/>
      <c r="K271" s="117"/>
      <c r="L271" s="117">
        <f t="shared" si="77"/>
        <v>0</v>
      </c>
      <c r="M271" s="117"/>
      <c r="N271" s="117"/>
      <c r="O271" s="117">
        <f t="shared" si="78"/>
        <v>0</v>
      </c>
    </row>
    <row r="272" spans="1:15" ht="16.5" hidden="1">
      <c r="A272" s="118" t="s">
        <v>643</v>
      </c>
      <c r="B272" s="119" t="s">
        <v>754</v>
      </c>
      <c r="C272" s="119" t="s">
        <v>755</v>
      </c>
      <c r="D272" s="121" t="s">
        <v>493</v>
      </c>
      <c r="E272" s="121" t="s">
        <v>744</v>
      </c>
      <c r="F272" s="43">
        <v>222</v>
      </c>
      <c r="G272" s="117"/>
      <c r="H272" s="117"/>
      <c r="I272" s="117">
        <f t="shared" si="76"/>
        <v>0</v>
      </c>
      <c r="J272" s="117"/>
      <c r="K272" s="117"/>
      <c r="L272" s="117">
        <f t="shared" si="77"/>
        <v>0</v>
      </c>
      <c r="M272" s="117"/>
      <c r="N272" s="117"/>
      <c r="O272" s="117">
        <f t="shared" si="78"/>
        <v>0</v>
      </c>
    </row>
    <row r="273" spans="1:15" ht="16.5" hidden="1">
      <c r="A273" s="118" t="s">
        <v>644</v>
      </c>
      <c r="B273" s="119" t="s">
        <v>754</v>
      </c>
      <c r="C273" s="119" t="s">
        <v>755</v>
      </c>
      <c r="D273" s="121" t="s">
        <v>493</v>
      </c>
      <c r="E273" s="121" t="s">
        <v>744</v>
      </c>
      <c r="F273" s="43">
        <v>223</v>
      </c>
      <c r="G273" s="117"/>
      <c r="H273" s="117"/>
      <c r="I273" s="117">
        <f t="shared" si="76"/>
        <v>0</v>
      </c>
      <c r="J273" s="117"/>
      <c r="K273" s="117"/>
      <c r="L273" s="117">
        <f t="shared" si="77"/>
        <v>0</v>
      </c>
      <c r="M273" s="117"/>
      <c r="N273" s="117"/>
      <c r="O273" s="117">
        <f t="shared" si="78"/>
        <v>0</v>
      </c>
    </row>
    <row r="274" spans="1:15" ht="33" hidden="1">
      <c r="A274" s="118" t="s">
        <v>645</v>
      </c>
      <c r="B274" s="119" t="s">
        <v>754</v>
      </c>
      <c r="C274" s="119" t="s">
        <v>755</v>
      </c>
      <c r="D274" s="121" t="s">
        <v>493</v>
      </c>
      <c r="E274" s="121" t="s">
        <v>744</v>
      </c>
      <c r="F274" s="43">
        <v>224</v>
      </c>
      <c r="G274" s="117"/>
      <c r="H274" s="117"/>
      <c r="I274" s="117">
        <f t="shared" si="76"/>
        <v>0</v>
      </c>
      <c r="J274" s="117"/>
      <c r="K274" s="117"/>
      <c r="L274" s="117">
        <f t="shared" si="77"/>
        <v>0</v>
      </c>
      <c r="M274" s="117"/>
      <c r="N274" s="117"/>
      <c r="O274" s="117">
        <f t="shared" si="78"/>
        <v>0</v>
      </c>
    </row>
    <row r="275" spans="1:15" ht="16.5" hidden="1">
      <c r="A275" s="118" t="s">
        <v>646</v>
      </c>
      <c r="B275" s="119" t="s">
        <v>754</v>
      </c>
      <c r="C275" s="119" t="s">
        <v>755</v>
      </c>
      <c r="D275" s="121" t="s">
        <v>493</v>
      </c>
      <c r="E275" s="121" t="s">
        <v>744</v>
      </c>
      <c r="F275" s="43">
        <v>225</v>
      </c>
      <c r="G275" s="117"/>
      <c r="H275" s="117"/>
      <c r="I275" s="117">
        <f t="shared" si="76"/>
        <v>0</v>
      </c>
      <c r="J275" s="117"/>
      <c r="K275" s="117"/>
      <c r="L275" s="117">
        <f t="shared" si="77"/>
        <v>0</v>
      </c>
      <c r="M275" s="117"/>
      <c r="N275" s="117"/>
      <c r="O275" s="117">
        <f t="shared" si="78"/>
        <v>0</v>
      </c>
    </row>
    <row r="276" spans="1:15" ht="16.5" hidden="1">
      <c r="A276" s="118" t="s">
        <v>634</v>
      </c>
      <c r="B276" s="119" t="s">
        <v>754</v>
      </c>
      <c r="C276" s="119" t="s">
        <v>755</v>
      </c>
      <c r="D276" s="121" t="s">
        <v>493</v>
      </c>
      <c r="E276" s="121" t="s">
        <v>744</v>
      </c>
      <c r="F276" s="43">
        <v>226</v>
      </c>
      <c r="G276" s="117"/>
      <c r="H276" s="117"/>
      <c r="I276" s="117">
        <f t="shared" si="76"/>
        <v>0</v>
      </c>
      <c r="J276" s="117"/>
      <c r="K276" s="117"/>
      <c r="L276" s="117">
        <f t="shared" si="77"/>
        <v>0</v>
      </c>
      <c r="M276" s="117"/>
      <c r="N276" s="117"/>
      <c r="O276" s="117">
        <f t="shared" si="78"/>
        <v>0</v>
      </c>
    </row>
    <row r="277" spans="1:15" ht="16.5" hidden="1">
      <c r="A277" s="118" t="s">
        <v>647</v>
      </c>
      <c r="B277" s="119" t="s">
        <v>754</v>
      </c>
      <c r="C277" s="119" t="s">
        <v>755</v>
      </c>
      <c r="D277" s="121" t="s">
        <v>493</v>
      </c>
      <c r="E277" s="121" t="s">
        <v>744</v>
      </c>
      <c r="F277" s="43">
        <v>260</v>
      </c>
      <c r="G277" s="117">
        <f>G278</f>
        <v>0</v>
      </c>
      <c r="H277" s="117">
        <f>H278</f>
        <v>0</v>
      </c>
      <c r="I277" s="117">
        <f t="shared" si="76"/>
        <v>0</v>
      </c>
      <c r="J277" s="117">
        <f>J278</f>
        <v>0</v>
      </c>
      <c r="K277" s="117">
        <f>K278</f>
        <v>0</v>
      </c>
      <c r="L277" s="117">
        <f t="shared" si="77"/>
        <v>0</v>
      </c>
      <c r="M277" s="117">
        <f>M278</f>
        <v>0</v>
      </c>
      <c r="N277" s="117">
        <f>N278</f>
        <v>0</v>
      </c>
      <c r="O277" s="117">
        <f t="shared" si="78"/>
        <v>0</v>
      </c>
    </row>
    <row r="278" spans="1:15" ht="33" hidden="1">
      <c r="A278" s="118" t="s">
        <v>648</v>
      </c>
      <c r="B278" s="119" t="s">
        <v>754</v>
      </c>
      <c r="C278" s="119" t="s">
        <v>755</v>
      </c>
      <c r="D278" s="121" t="s">
        <v>493</v>
      </c>
      <c r="E278" s="121" t="s">
        <v>744</v>
      </c>
      <c r="F278" s="43">
        <v>262</v>
      </c>
      <c r="G278" s="117"/>
      <c r="H278" s="117"/>
      <c r="I278" s="117">
        <f t="shared" si="76"/>
        <v>0</v>
      </c>
      <c r="J278" s="117"/>
      <c r="K278" s="117"/>
      <c r="L278" s="117">
        <f t="shared" si="77"/>
        <v>0</v>
      </c>
      <c r="M278" s="117"/>
      <c r="N278" s="117"/>
      <c r="O278" s="117">
        <f t="shared" si="78"/>
        <v>0</v>
      </c>
    </row>
    <row r="279" spans="1:15" ht="16.5" hidden="1">
      <c r="A279" s="118" t="s">
        <v>608</v>
      </c>
      <c r="B279" s="119" t="s">
        <v>754</v>
      </c>
      <c r="C279" s="119" t="s">
        <v>755</v>
      </c>
      <c r="D279" s="121" t="s">
        <v>493</v>
      </c>
      <c r="E279" s="121" t="s">
        <v>744</v>
      </c>
      <c r="F279" s="43">
        <v>290</v>
      </c>
      <c r="G279" s="117"/>
      <c r="H279" s="117"/>
      <c r="I279" s="117">
        <f t="shared" si="76"/>
        <v>0</v>
      </c>
      <c r="J279" s="117"/>
      <c r="K279" s="117"/>
      <c r="L279" s="117">
        <f t="shared" si="77"/>
        <v>0</v>
      </c>
      <c r="M279" s="117"/>
      <c r="N279" s="117"/>
      <c r="O279" s="117">
        <f t="shared" si="78"/>
        <v>0</v>
      </c>
    </row>
    <row r="280" spans="1:15" ht="16.5" hidden="1">
      <c r="A280" s="118" t="s">
        <v>649</v>
      </c>
      <c r="B280" s="119" t="s">
        <v>754</v>
      </c>
      <c r="C280" s="119" t="s">
        <v>755</v>
      </c>
      <c r="D280" s="121" t="s">
        <v>493</v>
      </c>
      <c r="E280" s="121" t="s">
        <v>744</v>
      </c>
      <c r="F280" s="43">
        <v>300</v>
      </c>
      <c r="G280" s="117">
        <f>G281+G282</f>
        <v>0</v>
      </c>
      <c r="H280" s="117">
        <f>H281+H282</f>
        <v>0</v>
      </c>
      <c r="I280" s="117">
        <f t="shared" si="76"/>
        <v>0</v>
      </c>
      <c r="J280" s="117">
        <f>J281+J282</f>
        <v>0</v>
      </c>
      <c r="K280" s="117">
        <f>K281+K282</f>
        <v>0</v>
      </c>
      <c r="L280" s="117">
        <f t="shared" si="77"/>
        <v>0</v>
      </c>
      <c r="M280" s="117">
        <f>M281+M282</f>
        <v>0</v>
      </c>
      <c r="N280" s="117">
        <f>N281+N282</f>
        <v>0</v>
      </c>
      <c r="O280" s="117">
        <f t="shared" si="78"/>
        <v>0</v>
      </c>
    </row>
    <row r="281" spans="1:15" ht="16.5" hidden="1">
      <c r="A281" s="118" t="s">
        <v>714</v>
      </c>
      <c r="B281" s="119" t="s">
        <v>754</v>
      </c>
      <c r="C281" s="119" t="s">
        <v>755</v>
      </c>
      <c r="D281" s="121" t="s">
        <v>493</v>
      </c>
      <c r="E281" s="121" t="s">
        <v>744</v>
      </c>
      <c r="F281" s="43">
        <v>310</v>
      </c>
      <c r="G281" s="117"/>
      <c r="H281" s="117"/>
      <c r="I281" s="117">
        <f t="shared" si="76"/>
        <v>0</v>
      </c>
      <c r="J281" s="117"/>
      <c r="K281" s="117"/>
      <c r="L281" s="117">
        <f t="shared" si="77"/>
        <v>0</v>
      </c>
      <c r="M281" s="117"/>
      <c r="N281" s="117"/>
      <c r="O281" s="117">
        <f t="shared" si="78"/>
        <v>0</v>
      </c>
    </row>
    <row r="282" spans="1:15" ht="33" hidden="1">
      <c r="A282" s="118" t="s">
        <v>715</v>
      </c>
      <c r="B282" s="119" t="s">
        <v>754</v>
      </c>
      <c r="C282" s="119" t="s">
        <v>755</v>
      </c>
      <c r="D282" s="121" t="s">
        <v>493</v>
      </c>
      <c r="E282" s="121" t="s">
        <v>744</v>
      </c>
      <c r="F282" s="43">
        <v>340</v>
      </c>
      <c r="G282" s="117"/>
      <c r="H282" s="117"/>
      <c r="I282" s="117">
        <f>H282+G282</f>
        <v>0</v>
      </c>
      <c r="J282" s="117"/>
      <c r="K282" s="117"/>
      <c r="L282" s="117">
        <f>K282+J282</f>
        <v>0</v>
      </c>
      <c r="M282" s="117"/>
      <c r="N282" s="117"/>
      <c r="O282" s="117">
        <f>N282+M282</f>
        <v>0</v>
      </c>
    </row>
    <row r="283" spans="1:15" ht="33" hidden="1">
      <c r="A283" s="45" t="s">
        <v>622</v>
      </c>
      <c r="B283" s="119" t="s">
        <v>429</v>
      </c>
      <c r="C283" s="119" t="s">
        <v>737</v>
      </c>
      <c r="D283" s="121"/>
      <c r="E283" s="121"/>
      <c r="F283" s="119"/>
      <c r="G283" s="117">
        <f aca="true" t="shared" si="79" ref="G283:O285">G284</f>
        <v>0</v>
      </c>
      <c r="H283" s="117">
        <f t="shared" si="79"/>
        <v>0</v>
      </c>
      <c r="I283" s="117">
        <f t="shared" si="79"/>
        <v>0</v>
      </c>
      <c r="J283" s="117">
        <f t="shared" si="79"/>
        <v>0</v>
      </c>
      <c r="K283" s="117">
        <f t="shared" si="79"/>
        <v>0</v>
      </c>
      <c r="L283" s="117">
        <f t="shared" si="79"/>
        <v>0</v>
      </c>
      <c r="M283" s="117">
        <f t="shared" si="79"/>
        <v>0</v>
      </c>
      <c r="N283" s="117">
        <f t="shared" si="79"/>
        <v>0</v>
      </c>
      <c r="O283" s="117">
        <f t="shared" si="79"/>
        <v>0</v>
      </c>
    </row>
    <row r="284" spans="1:15" ht="33" hidden="1">
      <c r="A284" s="45" t="s">
        <v>491</v>
      </c>
      <c r="B284" s="119" t="s">
        <v>754</v>
      </c>
      <c r="C284" s="119" t="s">
        <v>737</v>
      </c>
      <c r="D284" s="121" t="s">
        <v>492</v>
      </c>
      <c r="E284" s="121"/>
      <c r="F284" s="119"/>
      <c r="G284" s="117">
        <f t="shared" si="79"/>
        <v>0</v>
      </c>
      <c r="H284" s="117">
        <f t="shared" si="79"/>
        <v>0</v>
      </c>
      <c r="I284" s="117">
        <f t="shared" si="79"/>
        <v>0</v>
      </c>
      <c r="J284" s="117">
        <f t="shared" si="79"/>
        <v>0</v>
      </c>
      <c r="K284" s="117">
        <f t="shared" si="79"/>
        <v>0</v>
      </c>
      <c r="L284" s="117">
        <f t="shared" si="79"/>
        <v>0</v>
      </c>
      <c r="M284" s="117">
        <f t="shared" si="79"/>
        <v>0</v>
      </c>
      <c r="N284" s="117">
        <f t="shared" si="79"/>
        <v>0</v>
      </c>
      <c r="O284" s="117">
        <f t="shared" si="79"/>
        <v>0</v>
      </c>
    </row>
    <row r="285" spans="1:15" ht="33" hidden="1">
      <c r="A285" s="45" t="s">
        <v>484</v>
      </c>
      <c r="B285" s="119" t="s">
        <v>754</v>
      </c>
      <c r="C285" s="119" t="s">
        <v>737</v>
      </c>
      <c r="D285" s="121" t="s">
        <v>493</v>
      </c>
      <c r="E285" s="121"/>
      <c r="F285" s="119"/>
      <c r="G285" s="117">
        <f t="shared" si="79"/>
        <v>0</v>
      </c>
      <c r="H285" s="117">
        <f t="shared" si="79"/>
        <v>0</v>
      </c>
      <c r="I285" s="117">
        <f t="shared" si="79"/>
        <v>0</v>
      </c>
      <c r="J285" s="117">
        <f t="shared" si="79"/>
        <v>0</v>
      </c>
      <c r="K285" s="117">
        <f t="shared" si="79"/>
        <v>0</v>
      </c>
      <c r="L285" s="117">
        <f t="shared" si="79"/>
        <v>0</v>
      </c>
      <c r="M285" s="117">
        <f t="shared" si="79"/>
        <v>0</v>
      </c>
      <c r="N285" s="117">
        <f t="shared" si="79"/>
        <v>0</v>
      </c>
      <c r="O285" s="117">
        <f t="shared" si="79"/>
        <v>0</v>
      </c>
    </row>
    <row r="286" spans="1:15" ht="33" hidden="1">
      <c r="A286" s="45" t="s">
        <v>500</v>
      </c>
      <c r="B286" s="119" t="s">
        <v>754</v>
      </c>
      <c r="C286" s="119" t="s">
        <v>737</v>
      </c>
      <c r="D286" s="121" t="s">
        <v>493</v>
      </c>
      <c r="E286" s="121" t="s">
        <v>744</v>
      </c>
      <c r="F286" s="119"/>
      <c r="G286" s="117">
        <f aca="true" t="shared" si="80" ref="G286:O286">G287+G291+G298+G300+G301</f>
        <v>0</v>
      </c>
      <c r="H286" s="117">
        <f t="shared" si="80"/>
        <v>0</v>
      </c>
      <c r="I286" s="117">
        <f t="shared" si="80"/>
        <v>0</v>
      </c>
      <c r="J286" s="117">
        <f t="shared" si="80"/>
        <v>0</v>
      </c>
      <c r="K286" s="117">
        <f t="shared" si="80"/>
        <v>0</v>
      </c>
      <c r="L286" s="117">
        <f t="shared" si="80"/>
        <v>0</v>
      </c>
      <c r="M286" s="117">
        <f t="shared" si="80"/>
        <v>0</v>
      </c>
      <c r="N286" s="117">
        <f t="shared" si="80"/>
        <v>0</v>
      </c>
      <c r="O286" s="117">
        <f t="shared" si="80"/>
        <v>0</v>
      </c>
    </row>
    <row r="287" spans="1:15" ht="33" hidden="1">
      <c r="A287" s="118" t="s">
        <v>638</v>
      </c>
      <c r="B287" s="119" t="s">
        <v>754</v>
      </c>
      <c r="C287" s="119" t="s">
        <v>737</v>
      </c>
      <c r="D287" s="121" t="s">
        <v>493</v>
      </c>
      <c r="E287" s="121" t="s">
        <v>744</v>
      </c>
      <c r="F287" s="43">
        <v>210</v>
      </c>
      <c r="G287" s="117">
        <f aca="true" t="shared" si="81" ref="G287:O287">G288+G289+G290</f>
        <v>0</v>
      </c>
      <c r="H287" s="117">
        <f t="shared" si="81"/>
        <v>0</v>
      </c>
      <c r="I287" s="117">
        <f t="shared" si="81"/>
        <v>0</v>
      </c>
      <c r="J287" s="117">
        <f t="shared" si="81"/>
        <v>0</v>
      </c>
      <c r="K287" s="117">
        <f t="shared" si="81"/>
        <v>0</v>
      </c>
      <c r="L287" s="117">
        <f t="shared" si="81"/>
        <v>0</v>
      </c>
      <c r="M287" s="117">
        <f t="shared" si="81"/>
        <v>0</v>
      </c>
      <c r="N287" s="117">
        <f t="shared" si="81"/>
        <v>0</v>
      </c>
      <c r="O287" s="117">
        <f t="shared" si="81"/>
        <v>0</v>
      </c>
    </row>
    <row r="288" spans="1:15" ht="16.5" hidden="1">
      <c r="A288" s="118" t="s">
        <v>639</v>
      </c>
      <c r="B288" s="119" t="s">
        <v>754</v>
      </c>
      <c r="C288" s="119" t="s">
        <v>737</v>
      </c>
      <c r="D288" s="121" t="s">
        <v>493</v>
      </c>
      <c r="E288" s="121" t="s">
        <v>744</v>
      </c>
      <c r="F288" s="43">
        <v>211</v>
      </c>
      <c r="G288" s="117"/>
      <c r="H288" s="117"/>
      <c r="I288" s="117">
        <f aca="true" t="shared" si="82" ref="I288:I300">H288+G288</f>
        <v>0</v>
      </c>
      <c r="J288" s="117"/>
      <c r="K288" s="117"/>
      <c r="L288" s="117">
        <f aca="true" t="shared" si="83" ref="L288:L300">K288+J288</f>
        <v>0</v>
      </c>
      <c r="M288" s="117"/>
      <c r="N288" s="117"/>
      <c r="O288" s="117">
        <f aca="true" t="shared" si="84" ref="O288:O300">N288+M288</f>
        <v>0</v>
      </c>
    </row>
    <row r="289" spans="1:15" ht="16.5" hidden="1">
      <c r="A289" s="118" t="s">
        <v>640</v>
      </c>
      <c r="B289" s="119" t="s">
        <v>754</v>
      </c>
      <c r="C289" s="119" t="s">
        <v>737</v>
      </c>
      <c r="D289" s="121" t="s">
        <v>493</v>
      </c>
      <c r="E289" s="121" t="s">
        <v>744</v>
      </c>
      <c r="F289" s="43">
        <v>212</v>
      </c>
      <c r="G289" s="117"/>
      <c r="H289" s="117"/>
      <c r="I289" s="117">
        <f t="shared" si="82"/>
        <v>0</v>
      </c>
      <c r="J289" s="117"/>
      <c r="K289" s="117"/>
      <c r="L289" s="117">
        <f t="shared" si="83"/>
        <v>0</v>
      </c>
      <c r="M289" s="117"/>
      <c r="N289" s="117"/>
      <c r="O289" s="117">
        <f t="shared" si="84"/>
        <v>0</v>
      </c>
    </row>
    <row r="290" spans="1:15" ht="16.5" hidden="1">
      <c r="A290" s="118" t="s">
        <v>641</v>
      </c>
      <c r="B290" s="119" t="s">
        <v>754</v>
      </c>
      <c r="C290" s="119" t="s">
        <v>737</v>
      </c>
      <c r="D290" s="121" t="s">
        <v>493</v>
      </c>
      <c r="E290" s="121" t="s">
        <v>744</v>
      </c>
      <c r="F290" s="43">
        <v>213</v>
      </c>
      <c r="G290" s="117"/>
      <c r="H290" s="117"/>
      <c r="I290" s="117">
        <f t="shared" si="82"/>
        <v>0</v>
      </c>
      <c r="J290" s="117"/>
      <c r="K290" s="117"/>
      <c r="L290" s="117">
        <f t="shared" si="83"/>
        <v>0</v>
      </c>
      <c r="M290" s="117"/>
      <c r="N290" s="117"/>
      <c r="O290" s="117">
        <f t="shared" si="84"/>
        <v>0</v>
      </c>
    </row>
    <row r="291" spans="1:15" ht="16.5" hidden="1">
      <c r="A291" s="118" t="s">
        <v>632</v>
      </c>
      <c r="B291" s="119" t="s">
        <v>754</v>
      </c>
      <c r="C291" s="119" t="s">
        <v>737</v>
      </c>
      <c r="D291" s="121" t="s">
        <v>493</v>
      </c>
      <c r="E291" s="121" t="s">
        <v>744</v>
      </c>
      <c r="F291" s="43">
        <v>220</v>
      </c>
      <c r="G291" s="117">
        <f>G292+G293+G294+G295+G296+G297</f>
        <v>0</v>
      </c>
      <c r="H291" s="117">
        <f>H292+H293+H294+H295+H296+H297</f>
        <v>0</v>
      </c>
      <c r="I291" s="117">
        <f t="shared" si="82"/>
        <v>0</v>
      </c>
      <c r="J291" s="117">
        <f>J292+J293+J294+J295+J296+J297</f>
        <v>0</v>
      </c>
      <c r="K291" s="117">
        <f>K292+K293+K294+K295+K296+K297</f>
        <v>0</v>
      </c>
      <c r="L291" s="117">
        <f t="shared" si="83"/>
        <v>0</v>
      </c>
      <c r="M291" s="117">
        <f>M292+M293+M294+M295+M296+M297</f>
        <v>0</v>
      </c>
      <c r="N291" s="117">
        <f>N292+N293+N294+N295+N296+N297</f>
        <v>0</v>
      </c>
      <c r="O291" s="117">
        <f t="shared" si="84"/>
        <v>0</v>
      </c>
    </row>
    <row r="292" spans="1:15" ht="16.5" hidden="1">
      <c r="A292" s="118" t="s">
        <v>642</v>
      </c>
      <c r="B292" s="119" t="s">
        <v>754</v>
      </c>
      <c r="C292" s="119" t="s">
        <v>737</v>
      </c>
      <c r="D292" s="121" t="s">
        <v>493</v>
      </c>
      <c r="E292" s="121" t="s">
        <v>744</v>
      </c>
      <c r="F292" s="43">
        <v>221</v>
      </c>
      <c r="G292" s="117"/>
      <c r="H292" s="117"/>
      <c r="I292" s="117">
        <f t="shared" si="82"/>
        <v>0</v>
      </c>
      <c r="J292" s="117"/>
      <c r="K292" s="117"/>
      <c r="L292" s="117">
        <f t="shared" si="83"/>
        <v>0</v>
      </c>
      <c r="M292" s="117"/>
      <c r="N292" s="117"/>
      <c r="O292" s="117">
        <f t="shared" si="84"/>
        <v>0</v>
      </c>
    </row>
    <row r="293" spans="1:15" ht="16.5" hidden="1">
      <c r="A293" s="118" t="s">
        <v>643</v>
      </c>
      <c r="B293" s="119" t="s">
        <v>754</v>
      </c>
      <c r="C293" s="119" t="s">
        <v>737</v>
      </c>
      <c r="D293" s="121" t="s">
        <v>493</v>
      </c>
      <c r="E293" s="121" t="s">
        <v>744</v>
      </c>
      <c r="F293" s="43">
        <v>222</v>
      </c>
      <c r="G293" s="117"/>
      <c r="H293" s="117"/>
      <c r="I293" s="117">
        <f t="shared" si="82"/>
        <v>0</v>
      </c>
      <c r="J293" s="117"/>
      <c r="K293" s="117"/>
      <c r="L293" s="117">
        <f t="shared" si="83"/>
        <v>0</v>
      </c>
      <c r="M293" s="117"/>
      <c r="N293" s="117"/>
      <c r="O293" s="117">
        <f t="shared" si="84"/>
        <v>0</v>
      </c>
    </row>
    <row r="294" spans="1:15" ht="16.5" hidden="1">
      <c r="A294" s="118" t="s">
        <v>644</v>
      </c>
      <c r="B294" s="119" t="s">
        <v>754</v>
      </c>
      <c r="C294" s="119" t="s">
        <v>737</v>
      </c>
      <c r="D294" s="121" t="s">
        <v>493</v>
      </c>
      <c r="E294" s="121" t="s">
        <v>744</v>
      </c>
      <c r="F294" s="43">
        <v>223</v>
      </c>
      <c r="G294" s="117"/>
      <c r="H294" s="117"/>
      <c r="I294" s="117">
        <f t="shared" si="82"/>
        <v>0</v>
      </c>
      <c r="J294" s="117"/>
      <c r="K294" s="117"/>
      <c r="L294" s="117">
        <f t="shared" si="83"/>
        <v>0</v>
      </c>
      <c r="M294" s="117"/>
      <c r="N294" s="117"/>
      <c r="O294" s="117">
        <f t="shared" si="84"/>
        <v>0</v>
      </c>
    </row>
    <row r="295" spans="1:15" ht="33" hidden="1">
      <c r="A295" s="118" t="s">
        <v>645</v>
      </c>
      <c r="B295" s="119" t="s">
        <v>754</v>
      </c>
      <c r="C295" s="119" t="s">
        <v>737</v>
      </c>
      <c r="D295" s="121" t="s">
        <v>493</v>
      </c>
      <c r="E295" s="121" t="s">
        <v>744</v>
      </c>
      <c r="F295" s="43">
        <v>224</v>
      </c>
      <c r="G295" s="117"/>
      <c r="H295" s="117"/>
      <c r="I295" s="117">
        <f t="shared" si="82"/>
        <v>0</v>
      </c>
      <c r="J295" s="117"/>
      <c r="K295" s="117"/>
      <c r="L295" s="117">
        <f t="shared" si="83"/>
        <v>0</v>
      </c>
      <c r="M295" s="117"/>
      <c r="N295" s="117"/>
      <c r="O295" s="117">
        <f t="shared" si="84"/>
        <v>0</v>
      </c>
    </row>
    <row r="296" spans="1:15" ht="16.5" hidden="1">
      <c r="A296" s="118" t="s">
        <v>646</v>
      </c>
      <c r="B296" s="119" t="s">
        <v>754</v>
      </c>
      <c r="C296" s="119" t="s">
        <v>737</v>
      </c>
      <c r="D296" s="121" t="s">
        <v>493</v>
      </c>
      <c r="E296" s="121" t="s">
        <v>744</v>
      </c>
      <c r="F296" s="43">
        <v>225</v>
      </c>
      <c r="G296" s="117"/>
      <c r="H296" s="117"/>
      <c r="I296" s="117">
        <f t="shared" si="82"/>
        <v>0</v>
      </c>
      <c r="J296" s="117"/>
      <c r="K296" s="117"/>
      <c r="L296" s="117">
        <f t="shared" si="83"/>
        <v>0</v>
      </c>
      <c r="M296" s="117"/>
      <c r="N296" s="117"/>
      <c r="O296" s="117">
        <f t="shared" si="84"/>
        <v>0</v>
      </c>
    </row>
    <row r="297" spans="1:15" ht="16.5" hidden="1">
      <c r="A297" s="118" t="s">
        <v>634</v>
      </c>
      <c r="B297" s="119" t="s">
        <v>754</v>
      </c>
      <c r="C297" s="119" t="s">
        <v>737</v>
      </c>
      <c r="D297" s="121" t="s">
        <v>493</v>
      </c>
      <c r="E297" s="121" t="s">
        <v>744</v>
      </c>
      <c r="F297" s="43">
        <v>226</v>
      </c>
      <c r="G297" s="117"/>
      <c r="H297" s="117"/>
      <c r="I297" s="117">
        <f t="shared" si="82"/>
        <v>0</v>
      </c>
      <c r="J297" s="117"/>
      <c r="K297" s="117"/>
      <c r="L297" s="117">
        <f t="shared" si="83"/>
        <v>0</v>
      </c>
      <c r="M297" s="117"/>
      <c r="N297" s="117"/>
      <c r="O297" s="117">
        <f t="shared" si="84"/>
        <v>0</v>
      </c>
    </row>
    <row r="298" spans="1:15" ht="16.5" hidden="1">
      <c r="A298" s="118" t="s">
        <v>647</v>
      </c>
      <c r="B298" s="119" t="s">
        <v>754</v>
      </c>
      <c r="C298" s="119" t="s">
        <v>737</v>
      </c>
      <c r="D298" s="121" t="s">
        <v>493</v>
      </c>
      <c r="E298" s="121" t="s">
        <v>744</v>
      </c>
      <c r="F298" s="43">
        <v>260</v>
      </c>
      <c r="G298" s="117">
        <f>G299</f>
        <v>0</v>
      </c>
      <c r="H298" s="117">
        <f>H299</f>
        <v>0</v>
      </c>
      <c r="I298" s="117">
        <f t="shared" si="82"/>
        <v>0</v>
      </c>
      <c r="J298" s="117">
        <f>J299</f>
        <v>0</v>
      </c>
      <c r="K298" s="117">
        <f>K299</f>
        <v>0</v>
      </c>
      <c r="L298" s="117">
        <f t="shared" si="83"/>
        <v>0</v>
      </c>
      <c r="M298" s="117">
        <f>M299</f>
        <v>0</v>
      </c>
      <c r="N298" s="117">
        <f>N299</f>
        <v>0</v>
      </c>
      <c r="O298" s="117">
        <f t="shared" si="84"/>
        <v>0</v>
      </c>
    </row>
    <row r="299" spans="1:15" ht="33" hidden="1">
      <c r="A299" s="118" t="s">
        <v>648</v>
      </c>
      <c r="B299" s="119" t="s">
        <v>754</v>
      </c>
      <c r="C299" s="119" t="s">
        <v>737</v>
      </c>
      <c r="D299" s="121" t="s">
        <v>493</v>
      </c>
      <c r="E299" s="121" t="s">
        <v>744</v>
      </c>
      <c r="F299" s="43">
        <v>262</v>
      </c>
      <c r="G299" s="117"/>
      <c r="H299" s="117"/>
      <c r="I299" s="117">
        <f t="shared" si="82"/>
        <v>0</v>
      </c>
      <c r="J299" s="117"/>
      <c r="K299" s="117"/>
      <c r="L299" s="117">
        <f t="shared" si="83"/>
        <v>0</v>
      </c>
      <c r="M299" s="117"/>
      <c r="N299" s="117"/>
      <c r="O299" s="117">
        <f t="shared" si="84"/>
        <v>0</v>
      </c>
    </row>
    <row r="300" spans="1:15" ht="16.5" hidden="1">
      <c r="A300" s="118" t="s">
        <v>608</v>
      </c>
      <c r="B300" s="119" t="s">
        <v>754</v>
      </c>
      <c r="C300" s="119" t="s">
        <v>737</v>
      </c>
      <c r="D300" s="121" t="s">
        <v>493</v>
      </c>
      <c r="E300" s="121" t="s">
        <v>744</v>
      </c>
      <c r="F300" s="43">
        <v>290</v>
      </c>
      <c r="G300" s="117"/>
      <c r="H300" s="117"/>
      <c r="I300" s="117">
        <f t="shared" si="82"/>
        <v>0</v>
      </c>
      <c r="J300" s="117"/>
      <c r="K300" s="117"/>
      <c r="L300" s="117">
        <f t="shared" si="83"/>
        <v>0</v>
      </c>
      <c r="M300" s="117"/>
      <c r="N300" s="117"/>
      <c r="O300" s="117">
        <f t="shared" si="84"/>
        <v>0</v>
      </c>
    </row>
    <row r="301" spans="1:15" ht="16.5" hidden="1">
      <c r="A301" s="118"/>
      <c r="B301" s="119"/>
      <c r="C301" s="119"/>
      <c r="D301" s="121"/>
      <c r="E301" s="121"/>
      <c r="F301" s="43"/>
      <c r="G301" s="117"/>
      <c r="H301" s="117"/>
      <c r="I301" s="117"/>
      <c r="J301" s="117"/>
      <c r="K301" s="117"/>
      <c r="L301" s="117"/>
      <c r="M301" s="117"/>
      <c r="N301" s="117"/>
      <c r="O301" s="117"/>
    </row>
    <row r="302" spans="1:15" ht="16.5" hidden="1">
      <c r="A302" s="118"/>
      <c r="B302" s="119"/>
      <c r="C302" s="119"/>
      <c r="D302" s="121"/>
      <c r="E302" s="121"/>
      <c r="F302" s="43"/>
      <c r="G302" s="117"/>
      <c r="H302" s="117"/>
      <c r="I302" s="117"/>
      <c r="J302" s="117"/>
      <c r="K302" s="117"/>
      <c r="L302" s="117"/>
      <c r="M302" s="117"/>
      <c r="N302" s="117"/>
      <c r="O302" s="117"/>
    </row>
    <row r="303" spans="1:15" ht="33" hidden="1">
      <c r="A303" s="118" t="s">
        <v>715</v>
      </c>
      <c r="B303" s="119" t="s">
        <v>754</v>
      </c>
      <c r="C303" s="119" t="s">
        <v>737</v>
      </c>
      <c r="D303" s="121" t="s">
        <v>493</v>
      </c>
      <c r="E303" s="121" t="s">
        <v>744</v>
      </c>
      <c r="F303" s="43">
        <v>340</v>
      </c>
      <c r="G303" s="117"/>
      <c r="H303" s="117"/>
      <c r="I303" s="117">
        <f>H303+G303</f>
        <v>0</v>
      </c>
      <c r="J303" s="117"/>
      <c r="K303" s="117"/>
      <c r="L303" s="117">
        <f>K303+J303</f>
        <v>0</v>
      </c>
      <c r="M303" s="117"/>
      <c r="N303" s="117"/>
      <c r="O303" s="117">
        <f>N303+M303</f>
        <v>0</v>
      </c>
    </row>
    <row r="304" spans="1:15" ht="33">
      <c r="A304" s="45" t="s">
        <v>529</v>
      </c>
      <c r="B304" s="119" t="s">
        <v>429</v>
      </c>
      <c r="C304" s="119"/>
      <c r="D304" s="121" t="s">
        <v>530</v>
      </c>
      <c r="E304" s="121"/>
      <c r="F304" s="119"/>
      <c r="G304" s="117">
        <f>G305</f>
        <v>4437</v>
      </c>
      <c r="H304" s="117">
        <f aca="true" t="shared" si="85" ref="H304:I307">H305</f>
        <v>0</v>
      </c>
      <c r="I304" s="117">
        <f t="shared" si="85"/>
        <v>4437</v>
      </c>
      <c r="J304" s="117">
        <f>J305</f>
        <v>0</v>
      </c>
      <c r="K304" s="117">
        <f aca="true" t="shared" si="86" ref="K304:L307">K305</f>
        <v>0</v>
      </c>
      <c r="L304" s="117">
        <f t="shared" si="86"/>
        <v>0</v>
      </c>
      <c r="M304" s="117">
        <f>M305</f>
        <v>0</v>
      </c>
      <c r="N304" s="117">
        <f aca="true" t="shared" si="87" ref="N304:O307">N305</f>
        <v>0</v>
      </c>
      <c r="O304" s="117">
        <f t="shared" si="87"/>
        <v>0</v>
      </c>
    </row>
    <row r="305" spans="1:15" ht="49.5">
      <c r="A305" s="45" t="s">
        <v>742</v>
      </c>
      <c r="B305" s="119" t="s">
        <v>429</v>
      </c>
      <c r="C305" s="119" t="s">
        <v>743</v>
      </c>
      <c r="D305" s="121"/>
      <c r="E305" s="121"/>
      <c r="F305" s="119"/>
      <c r="G305" s="117">
        <f>G306</f>
        <v>4437</v>
      </c>
      <c r="H305" s="117">
        <f t="shared" si="85"/>
        <v>0</v>
      </c>
      <c r="I305" s="117">
        <f t="shared" si="85"/>
        <v>4437</v>
      </c>
      <c r="J305" s="117">
        <f>J306</f>
        <v>0</v>
      </c>
      <c r="K305" s="117">
        <f t="shared" si="86"/>
        <v>0</v>
      </c>
      <c r="L305" s="117">
        <f t="shared" si="86"/>
        <v>0</v>
      </c>
      <c r="M305" s="117">
        <f>M306</f>
        <v>0</v>
      </c>
      <c r="N305" s="117">
        <f t="shared" si="87"/>
        <v>0</v>
      </c>
      <c r="O305" s="117">
        <f t="shared" si="87"/>
        <v>0</v>
      </c>
    </row>
    <row r="306" spans="1:15" ht="33">
      <c r="A306" s="45" t="s">
        <v>531</v>
      </c>
      <c r="B306" s="119" t="s">
        <v>429</v>
      </c>
      <c r="C306" s="119" t="s">
        <v>743</v>
      </c>
      <c r="D306" s="121" t="s">
        <v>532</v>
      </c>
      <c r="E306" s="121"/>
      <c r="F306" s="119"/>
      <c r="G306" s="117">
        <f>G307</f>
        <v>4437</v>
      </c>
      <c r="H306" s="117">
        <f t="shared" si="85"/>
        <v>0</v>
      </c>
      <c r="I306" s="117">
        <f t="shared" si="85"/>
        <v>4437</v>
      </c>
      <c r="J306" s="117">
        <f>J307</f>
        <v>0</v>
      </c>
      <c r="K306" s="117">
        <f t="shared" si="86"/>
        <v>0</v>
      </c>
      <c r="L306" s="117">
        <f t="shared" si="86"/>
        <v>0</v>
      </c>
      <c r="M306" s="117">
        <f>M307</f>
        <v>0</v>
      </c>
      <c r="N306" s="117">
        <f t="shared" si="87"/>
        <v>0</v>
      </c>
      <c r="O306" s="117">
        <f t="shared" si="87"/>
        <v>0</v>
      </c>
    </row>
    <row r="307" spans="1:15" ht="33">
      <c r="A307" s="45" t="s">
        <v>500</v>
      </c>
      <c r="B307" s="119" t="s">
        <v>429</v>
      </c>
      <c r="C307" s="119" t="s">
        <v>743</v>
      </c>
      <c r="D307" s="121" t="s">
        <v>532</v>
      </c>
      <c r="E307" s="121" t="s">
        <v>744</v>
      </c>
      <c r="F307" s="119"/>
      <c r="G307" s="117">
        <f>G308</f>
        <v>4437</v>
      </c>
      <c r="H307" s="117">
        <f t="shared" si="85"/>
        <v>0</v>
      </c>
      <c r="I307" s="117">
        <f t="shared" si="85"/>
        <v>4437</v>
      </c>
      <c r="J307" s="117">
        <f>J308</f>
        <v>0</v>
      </c>
      <c r="K307" s="117">
        <f t="shared" si="86"/>
        <v>0</v>
      </c>
      <c r="L307" s="117">
        <f t="shared" si="86"/>
        <v>0</v>
      </c>
      <c r="M307" s="117">
        <f>M308</f>
        <v>0</v>
      </c>
      <c r="N307" s="117">
        <f t="shared" si="87"/>
        <v>0</v>
      </c>
      <c r="O307" s="117">
        <f t="shared" si="87"/>
        <v>0</v>
      </c>
    </row>
    <row r="308" spans="1:15" ht="33" hidden="1">
      <c r="A308" s="118" t="s">
        <v>638</v>
      </c>
      <c r="B308" s="119" t="s">
        <v>429</v>
      </c>
      <c r="C308" s="119" t="s">
        <v>748</v>
      </c>
      <c r="D308" s="121" t="s">
        <v>532</v>
      </c>
      <c r="E308" s="121" t="s">
        <v>744</v>
      </c>
      <c r="F308" s="119" t="s">
        <v>758</v>
      </c>
      <c r="G308" s="117">
        <f>G309+G310</f>
        <v>4437</v>
      </c>
      <c r="H308" s="117">
        <f>H309+H310</f>
        <v>0</v>
      </c>
      <c r="I308" s="117">
        <f aca="true" t="shared" si="88" ref="I308:I314">H308+G308</f>
        <v>4437</v>
      </c>
      <c r="J308" s="117">
        <f>J309+J310</f>
        <v>0</v>
      </c>
      <c r="K308" s="117">
        <f>K309+K310</f>
        <v>0</v>
      </c>
      <c r="L308" s="117">
        <f aca="true" t="shared" si="89" ref="L308:L314">K308+J308</f>
        <v>0</v>
      </c>
      <c r="M308" s="117">
        <f>M309+M310</f>
        <v>0</v>
      </c>
      <c r="N308" s="117">
        <f>N309+N310</f>
        <v>0</v>
      </c>
      <c r="O308" s="117">
        <f aca="true" t="shared" si="90" ref="O308:O314">N308+M308</f>
        <v>0</v>
      </c>
    </row>
    <row r="309" spans="1:15" ht="16.5" hidden="1">
      <c r="A309" s="118" t="s">
        <v>639</v>
      </c>
      <c r="B309" s="119" t="s">
        <v>429</v>
      </c>
      <c r="C309" s="119" t="s">
        <v>748</v>
      </c>
      <c r="D309" s="121" t="s">
        <v>532</v>
      </c>
      <c r="E309" s="121" t="s">
        <v>744</v>
      </c>
      <c r="F309" s="119" t="s">
        <v>759</v>
      </c>
      <c r="G309" s="117">
        <v>3515.8</v>
      </c>
      <c r="H309" s="117"/>
      <c r="I309" s="117">
        <f t="shared" si="88"/>
        <v>3515.8</v>
      </c>
      <c r="J309" s="117"/>
      <c r="K309" s="117"/>
      <c r="L309" s="117">
        <f t="shared" si="89"/>
        <v>0</v>
      </c>
      <c r="M309" s="117"/>
      <c r="N309" s="117"/>
      <c r="O309" s="117">
        <f t="shared" si="90"/>
        <v>0</v>
      </c>
    </row>
    <row r="310" spans="1:15" ht="16.5" hidden="1">
      <c r="A310" s="118" t="s">
        <v>641</v>
      </c>
      <c r="B310" s="119" t="s">
        <v>429</v>
      </c>
      <c r="C310" s="119" t="s">
        <v>748</v>
      </c>
      <c r="D310" s="121" t="s">
        <v>532</v>
      </c>
      <c r="E310" s="121" t="s">
        <v>744</v>
      </c>
      <c r="F310" s="119" t="s">
        <v>760</v>
      </c>
      <c r="G310" s="117">
        <v>921.2</v>
      </c>
      <c r="H310" s="117"/>
      <c r="I310" s="117">
        <f t="shared" si="88"/>
        <v>921.2</v>
      </c>
      <c r="J310" s="117"/>
      <c r="K310" s="117"/>
      <c r="L310" s="117">
        <f t="shared" si="89"/>
        <v>0</v>
      </c>
      <c r="M310" s="117"/>
      <c r="N310" s="117"/>
      <c r="O310" s="117">
        <f t="shared" si="90"/>
        <v>0</v>
      </c>
    </row>
    <row r="311" spans="1:15" ht="82.5" hidden="1">
      <c r="A311" s="118" t="s">
        <v>547</v>
      </c>
      <c r="B311" s="119" t="s">
        <v>429</v>
      </c>
      <c r="C311" s="119" t="s">
        <v>748</v>
      </c>
      <c r="D311" s="119" t="s">
        <v>548</v>
      </c>
      <c r="E311" s="121"/>
      <c r="F311" s="43"/>
      <c r="G311" s="117">
        <f>G312+G314</f>
        <v>0</v>
      </c>
      <c r="H311" s="117"/>
      <c r="I311" s="117">
        <f t="shared" si="88"/>
        <v>0</v>
      </c>
      <c r="J311" s="117">
        <f>J312+J314</f>
        <v>0</v>
      </c>
      <c r="K311" s="117"/>
      <c r="L311" s="117">
        <f t="shared" si="89"/>
        <v>0</v>
      </c>
      <c r="M311" s="117">
        <f>M312+M314</f>
        <v>0</v>
      </c>
      <c r="N311" s="117"/>
      <c r="O311" s="117">
        <f t="shared" si="90"/>
        <v>0</v>
      </c>
    </row>
    <row r="312" spans="1:15" ht="16.5" hidden="1">
      <c r="A312" s="118" t="s">
        <v>632</v>
      </c>
      <c r="B312" s="119" t="s">
        <v>429</v>
      </c>
      <c r="C312" s="119" t="s">
        <v>748</v>
      </c>
      <c r="D312" s="119" t="s">
        <v>548</v>
      </c>
      <c r="E312" s="121" t="s">
        <v>744</v>
      </c>
      <c r="F312" s="43">
        <v>220</v>
      </c>
      <c r="G312" s="117">
        <f>G313</f>
        <v>0</v>
      </c>
      <c r="H312" s="117"/>
      <c r="I312" s="117">
        <f t="shared" si="88"/>
        <v>0</v>
      </c>
      <c r="J312" s="117">
        <f>J313</f>
        <v>0</v>
      </c>
      <c r="K312" s="117"/>
      <c r="L312" s="117">
        <f t="shared" si="89"/>
        <v>0</v>
      </c>
      <c r="M312" s="117">
        <f>M313</f>
        <v>0</v>
      </c>
      <c r="N312" s="117"/>
      <c r="O312" s="117">
        <f t="shared" si="90"/>
        <v>0</v>
      </c>
    </row>
    <row r="313" spans="1:15" ht="16.5" hidden="1">
      <c r="A313" s="118" t="s">
        <v>646</v>
      </c>
      <c r="B313" s="119" t="s">
        <v>429</v>
      </c>
      <c r="C313" s="119" t="s">
        <v>748</v>
      </c>
      <c r="D313" s="119" t="s">
        <v>548</v>
      </c>
      <c r="E313" s="121" t="s">
        <v>744</v>
      </c>
      <c r="F313" s="43">
        <v>225</v>
      </c>
      <c r="G313" s="117"/>
      <c r="H313" s="117"/>
      <c r="I313" s="117">
        <f t="shared" si="88"/>
        <v>0</v>
      </c>
      <c r="J313" s="117"/>
      <c r="K313" s="117"/>
      <c r="L313" s="117">
        <f t="shared" si="89"/>
        <v>0</v>
      </c>
      <c r="M313" s="117"/>
      <c r="N313" s="117"/>
      <c r="O313" s="117">
        <f t="shared" si="90"/>
        <v>0</v>
      </c>
    </row>
    <row r="314" spans="1:15" ht="16.5" hidden="1">
      <c r="A314" s="118" t="s">
        <v>649</v>
      </c>
      <c r="B314" s="119" t="s">
        <v>429</v>
      </c>
      <c r="C314" s="119" t="s">
        <v>748</v>
      </c>
      <c r="D314" s="119" t="s">
        <v>751</v>
      </c>
      <c r="E314" s="121" t="s">
        <v>744</v>
      </c>
      <c r="F314" s="43">
        <v>300</v>
      </c>
      <c r="G314" s="117">
        <f>G315+G316</f>
        <v>0</v>
      </c>
      <c r="H314" s="117"/>
      <c r="I314" s="117">
        <f t="shared" si="88"/>
        <v>0</v>
      </c>
      <c r="J314" s="117">
        <f>J315+J316</f>
        <v>0</v>
      </c>
      <c r="K314" s="117"/>
      <c r="L314" s="117">
        <f t="shared" si="89"/>
        <v>0</v>
      </c>
      <c r="M314" s="117">
        <f>M315+M316</f>
        <v>0</v>
      </c>
      <c r="N314" s="117"/>
      <c r="O314" s="117">
        <f t="shared" si="90"/>
        <v>0</v>
      </c>
    </row>
    <row r="315" spans="1:15" ht="16.5" hidden="1">
      <c r="A315" s="118" t="s">
        <v>714</v>
      </c>
      <c r="B315" s="119" t="s">
        <v>429</v>
      </c>
      <c r="C315" s="119" t="s">
        <v>748</v>
      </c>
      <c r="D315" s="119" t="s">
        <v>761</v>
      </c>
      <c r="E315" s="121" t="s">
        <v>744</v>
      </c>
      <c r="F315" s="43">
        <v>310</v>
      </c>
      <c r="G315" s="117"/>
      <c r="H315" s="117"/>
      <c r="I315" s="117"/>
      <c r="J315" s="117"/>
      <c r="K315" s="117"/>
      <c r="L315" s="117"/>
      <c r="M315" s="117"/>
      <c r="N315" s="117"/>
      <c r="O315" s="117"/>
    </row>
    <row r="316" spans="1:15" ht="33" hidden="1">
      <c r="A316" s="118" t="s">
        <v>715</v>
      </c>
      <c r="B316" s="119" t="s">
        <v>429</v>
      </c>
      <c r="C316" s="119" t="s">
        <v>748</v>
      </c>
      <c r="D316" s="119" t="s">
        <v>762</v>
      </c>
      <c r="E316" s="121" t="s">
        <v>744</v>
      </c>
      <c r="F316" s="43">
        <v>340</v>
      </c>
      <c r="G316" s="117"/>
      <c r="H316" s="117"/>
      <c r="I316" s="117"/>
      <c r="J316" s="117"/>
      <c r="K316" s="117"/>
      <c r="L316" s="117"/>
      <c r="M316" s="117"/>
      <c r="N316" s="117"/>
      <c r="O316" s="117"/>
    </row>
    <row r="317" spans="1:15" ht="16.5" hidden="1">
      <c r="A317" s="118"/>
      <c r="B317" s="119"/>
      <c r="C317" s="119"/>
      <c r="D317" s="121"/>
      <c r="E317" s="121"/>
      <c r="F317" s="119"/>
      <c r="G317" s="117"/>
      <c r="H317" s="117"/>
      <c r="I317" s="117"/>
      <c r="J317" s="117"/>
      <c r="K317" s="117"/>
      <c r="L317" s="117"/>
      <c r="M317" s="117"/>
      <c r="N317" s="117"/>
      <c r="O317" s="117"/>
    </row>
    <row r="318" spans="1:15" ht="16.5" hidden="1">
      <c r="A318" s="118"/>
      <c r="B318" s="119"/>
      <c r="C318" s="119"/>
      <c r="D318" s="121"/>
      <c r="E318" s="121"/>
      <c r="F318" s="119"/>
      <c r="G318" s="117"/>
      <c r="H318" s="117"/>
      <c r="I318" s="117"/>
      <c r="J318" s="117"/>
      <c r="K318" s="117"/>
      <c r="L318" s="117"/>
      <c r="M318" s="117"/>
      <c r="N318" s="117"/>
      <c r="O318" s="117"/>
    </row>
    <row r="319" spans="1:15" ht="16.5" hidden="1">
      <c r="A319" s="118"/>
      <c r="B319" s="119"/>
      <c r="C319" s="119"/>
      <c r="D319" s="121"/>
      <c r="E319" s="121"/>
      <c r="F319" s="119"/>
      <c r="G319" s="117"/>
      <c r="H319" s="117"/>
      <c r="I319" s="117"/>
      <c r="J319" s="117"/>
      <c r="K319" s="117"/>
      <c r="L319" s="117"/>
      <c r="M319" s="117"/>
      <c r="N319" s="117"/>
      <c r="O319" s="117"/>
    </row>
    <row r="320" spans="1:15" ht="16.5" hidden="1">
      <c r="A320" s="118"/>
      <c r="B320" s="119"/>
      <c r="C320" s="119"/>
      <c r="D320" s="121"/>
      <c r="E320" s="121"/>
      <c r="F320" s="119"/>
      <c r="G320" s="117"/>
      <c r="H320" s="117"/>
      <c r="I320" s="117"/>
      <c r="J320" s="117"/>
      <c r="K320" s="117"/>
      <c r="L320" s="117"/>
      <c r="M320" s="117"/>
      <c r="N320" s="117"/>
      <c r="O320" s="117"/>
    </row>
    <row r="321" spans="1:15" ht="16.5" hidden="1">
      <c r="A321" s="118"/>
      <c r="B321" s="119"/>
      <c r="C321" s="119"/>
      <c r="D321" s="121"/>
      <c r="E321" s="121"/>
      <c r="F321" s="119"/>
      <c r="G321" s="117"/>
      <c r="H321" s="117"/>
      <c r="I321" s="117"/>
      <c r="J321" s="117"/>
      <c r="K321" s="117"/>
      <c r="L321" s="117"/>
      <c r="M321" s="117"/>
      <c r="N321" s="117"/>
      <c r="O321" s="117"/>
    </row>
    <row r="322" spans="1:15" ht="33" hidden="1">
      <c r="A322" s="118" t="s">
        <v>508</v>
      </c>
      <c r="B322" s="119" t="s">
        <v>429</v>
      </c>
      <c r="C322" s="119" t="s">
        <v>748</v>
      </c>
      <c r="D322" s="121" t="s">
        <v>509</v>
      </c>
      <c r="E322" s="121"/>
      <c r="F322" s="119"/>
      <c r="G322" s="117">
        <f aca="true" t="shared" si="91" ref="G322:O322">G323</f>
        <v>0</v>
      </c>
      <c r="H322" s="117">
        <f t="shared" si="91"/>
        <v>0</v>
      </c>
      <c r="I322" s="117">
        <f t="shared" si="91"/>
        <v>0</v>
      </c>
      <c r="J322" s="117">
        <f t="shared" si="91"/>
        <v>0</v>
      </c>
      <c r="K322" s="117">
        <f t="shared" si="91"/>
        <v>0</v>
      </c>
      <c r="L322" s="117">
        <f t="shared" si="91"/>
        <v>0</v>
      </c>
      <c r="M322" s="117">
        <f t="shared" si="91"/>
        <v>0</v>
      </c>
      <c r="N322" s="117">
        <f t="shared" si="91"/>
        <v>0</v>
      </c>
      <c r="O322" s="117">
        <f t="shared" si="91"/>
        <v>0</v>
      </c>
    </row>
    <row r="323" spans="1:15" ht="33" hidden="1">
      <c r="A323" s="45" t="s">
        <v>500</v>
      </c>
      <c r="B323" s="119" t="s">
        <v>429</v>
      </c>
      <c r="C323" s="119" t="s">
        <v>748</v>
      </c>
      <c r="D323" s="121" t="s">
        <v>509</v>
      </c>
      <c r="E323" s="121" t="s">
        <v>744</v>
      </c>
      <c r="F323" s="119"/>
      <c r="G323" s="117">
        <f aca="true" t="shared" si="92" ref="G323:O323">G324+G326</f>
        <v>0</v>
      </c>
      <c r="H323" s="117">
        <f t="shared" si="92"/>
        <v>0</v>
      </c>
      <c r="I323" s="117">
        <f t="shared" si="92"/>
        <v>0</v>
      </c>
      <c r="J323" s="117">
        <f t="shared" si="92"/>
        <v>0</v>
      </c>
      <c r="K323" s="117">
        <f t="shared" si="92"/>
        <v>0</v>
      </c>
      <c r="L323" s="117">
        <f t="shared" si="92"/>
        <v>0</v>
      </c>
      <c r="M323" s="117">
        <f t="shared" si="92"/>
        <v>0</v>
      </c>
      <c r="N323" s="117">
        <f t="shared" si="92"/>
        <v>0</v>
      </c>
      <c r="O323" s="117">
        <f t="shared" si="92"/>
        <v>0</v>
      </c>
    </row>
    <row r="324" spans="1:15" ht="16.5" hidden="1">
      <c r="A324" s="118" t="s">
        <v>632</v>
      </c>
      <c r="B324" s="119" t="s">
        <v>429</v>
      </c>
      <c r="C324" s="119" t="s">
        <v>748</v>
      </c>
      <c r="D324" s="121" t="s">
        <v>509</v>
      </c>
      <c r="E324" s="121" t="s">
        <v>744</v>
      </c>
      <c r="F324" s="119" t="s">
        <v>633</v>
      </c>
      <c r="G324" s="117">
        <f>G325</f>
        <v>0</v>
      </c>
      <c r="H324" s="117"/>
      <c r="I324" s="117">
        <f>H324+G324</f>
        <v>0</v>
      </c>
      <c r="J324" s="117">
        <f>J325</f>
        <v>0</v>
      </c>
      <c r="K324" s="117"/>
      <c r="L324" s="117">
        <f>K324+J324</f>
        <v>0</v>
      </c>
      <c r="M324" s="117">
        <f>M325</f>
        <v>0</v>
      </c>
      <c r="N324" s="117"/>
      <c r="O324" s="117">
        <f>N324+M324</f>
        <v>0</v>
      </c>
    </row>
    <row r="325" spans="1:15" ht="16.5" hidden="1">
      <c r="A325" s="118" t="s">
        <v>634</v>
      </c>
      <c r="B325" s="119" t="s">
        <v>429</v>
      </c>
      <c r="C325" s="119" t="s">
        <v>748</v>
      </c>
      <c r="D325" s="121" t="s">
        <v>509</v>
      </c>
      <c r="E325" s="121" t="s">
        <v>744</v>
      </c>
      <c r="F325" s="119" t="s">
        <v>635</v>
      </c>
      <c r="G325" s="117"/>
      <c r="H325" s="117"/>
      <c r="I325" s="117">
        <f>H325+G325</f>
        <v>0</v>
      </c>
      <c r="J325" s="117"/>
      <c r="K325" s="117"/>
      <c r="L325" s="117">
        <f>K325+J325</f>
        <v>0</v>
      </c>
      <c r="M325" s="117"/>
      <c r="N325" s="117"/>
      <c r="O325" s="117">
        <f>N325+M325</f>
        <v>0</v>
      </c>
    </row>
    <row r="326" spans="1:15" ht="16.5" hidden="1">
      <c r="A326" s="118" t="s">
        <v>649</v>
      </c>
      <c r="B326" s="119" t="s">
        <v>429</v>
      </c>
      <c r="C326" s="119" t="s">
        <v>748</v>
      </c>
      <c r="D326" s="121" t="s">
        <v>509</v>
      </c>
      <c r="E326" s="121" t="s">
        <v>744</v>
      </c>
      <c r="F326" s="119" t="s">
        <v>738</v>
      </c>
      <c r="G326" s="117">
        <f>G327+G328</f>
        <v>0</v>
      </c>
      <c r="H326" s="117"/>
      <c r="I326" s="117">
        <f>H326+G326</f>
        <v>0</v>
      </c>
      <c r="J326" s="117">
        <f>J327+J328</f>
        <v>0</v>
      </c>
      <c r="K326" s="117"/>
      <c r="L326" s="117">
        <f>K326+J326</f>
        <v>0</v>
      </c>
      <c r="M326" s="117">
        <f>M327+M328</f>
        <v>0</v>
      </c>
      <c r="N326" s="117"/>
      <c r="O326" s="117">
        <f>N326+M326</f>
        <v>0</v>
      </c>
    </row>
    <row r="327" spans="1:15" ht="16.5" hidden="1">
      <c r="A327" s="118" t="s">
        <v>714</v>
      </c>
      <c r="B327" s="119" t="s">
        <v>429</v>
      </c>
      <c r="C327" s="119" t="s">
        <v>748</v>
      </c>
      <c r="D327" s="121" t="s">
        <v>509</v>
      </c>
      <c r="E327" s="121" t="s">
        <v>744</v>
      </c>
      <c r="F327" s="119" t="s">
        <v>739</v>
      </c>
      <c r="G327" s="117"/>
      <c r="H327" s="117"/>
      <c r="I327" s="117">
        <f>H327+G327</f>
        <v>0</v>
      </c>
      <c r="J327" s="117"/>
      <c r="K327" s="117"/>
      <c r="L327" s="117">
        <f>K327+J327</f>
        <v>0</v>
      </c>
      <c r="M327" s="117"/>
      <c r="N327" s="117"/>
      <c r="O327" s="117">
        <f>N327+M327</f>
        <v>0</v>
      </c>
    </row>
    <row r="328" spans="1:15" ht="33" hidden="1">
      <c r="A328" s="118" t="s">
        <v>715</v>
      </c>
      <c r="B328" s="119" t="s">
        <v>429</v>
      </c>
      <c r="C328" s="119" t="s">
        <v>748</v>
      </c>
      <c r="D328" s="121" t="s">
        <v>509</v>
      </c>
      <c r="E328" s="121" t="s">
        <v>744</v>
      </c>
      <c r="F328" s="119" t="s">
        <v>763</v>
      </c>
      <c r="G328" s="117"/>
      <c r="H328" s="117"/>
      <c r="I328" s="117">
        <f>H328+G328</f>
        <v>0</v>
      </c>
      <c r="J328" s="117"/>
      <c r="K328" s="117"/>
      <c r="L328" s="117">
        <f>K328+J328</f>
        <v>0</v>
      </c>
      <c r="M328" s="117"/>
      <c r="N328" s="117"/>
      <c r="O328" s="117">
        <f>N328+M328</f>
        <v>0</v>
      </c>
    </row>
    <row r="329" spans="1:15" ht="33">
      <c r="A329" s="118" t="s">
        <v>393</v>
      </c>
      <c r="B329" s="119" t="s">
        <v>430</v>
      </c>
      <c r="C329" s="119"/>
      <c r="D329" s="121"/>
      <c r="E329" s="121"/>
      <c r="F329" s="119"/>
      <c r="G329" s="117">
        <f aca="true" t="shared" si="93" ref="G329:O329">G330+G409</f>
        <v>1935.3</v>
      </c>
      <c r="H329" s="117">
        <f t="shared" si="93"/>
        <v>0</v>
      </c>
      <c r="I329" s="117">
        <f t="shared" si="93"/>
        <v>1935.3</v>
      </c>
      <c r="J329" s="117">
        <f t="shared" si="93"/>
        <v>1929</v>
      </c>
      <c r="K329" s="117">
        <f t="shared" si="93"/>
        <v>0</v>
      </c>
      <c r="L329" s="117">
        <f t="shared" si="93"/>
        <v>1929</v>
      </c>
      <c r="M329" s="117">
        <f t="shared" si="93"/>
        <v>1929</v>
      </c>
      <c r="N329" s="117">
        <f t="shared" si="93"/>
        <v>0</v>
      </c>
      <c r="O329" s="117">
        <f t="shared" si="93"/>
        <v>1929</v>
      </c>
    </row>
    <row r="330" spans="1:15" ht="33">
      <c r="A330" s="45" t="s">
        <v>494</v>
      </c>
      <c r="B330" s="119" t="s">
        <v>430</v>
      </c>
      <c r="C330" s="119"/>
      <c r="D330" s="121" t="s">
        <v>495</v>
      </c>
      <c r="E330" s="121"/>
      <c r="F330" s="119"/>
      <c r="G330" s="117">
        <f aca="true" t="shared" si="94" ref="G330:O330">G331</f>
        <v>1735.3</v>
      </c>
      <c r="H330" s="117">
        <f t="shared" si="94"/>
        <v>0</v>
      </c>
      <c r="I330" s="117">
        <f t="shared" si="94"/>
        <v>1735.3</v>
      </c>
      <c r="J330" s="117">
        <f t="shared" si="94"/>
        <v>1729</v>
      </c>
      <c r="K330" s="117">
        <f t="shared" si="94"/>
        <v>0</v>
      </c>
      <c r="L330" s="117">
        <f t="shared" si="94"/>
        <v>1729</v>
      </c>
      <c r="M330" s="117">
        <f t="shared" si="94"/>
        <v>1729</v>
      </c>
      <c r="N330" s="117">
        <f t="shared" si="94"/>
        <v>0</v>
      </c>
      <c r="O330" s="117">
        <f t="shared" si="94"/>
        <v>1729</v>
      </c>
    </row>
    <row r="331" spans="1:15" ht="33">
      <c r="A331" s="45" t="s">
        <v>496</v>
      </c>
      <c r="B331" s="119" t="s">
        <v>430</v>
      </c>
      <c r="C331" s="119"/>
      <c r="D331" s="121" t="s">
        <v>497</v>
      </c>
      <c r="E331" s="121"/>
      <c r="F331" s="119"/>
      <c r="G331" s="117">
        <f aca="true" t="shared" si="95" ref="G331:O331">G332+G351</f>
        <v>1735.3</v>
      </c>
      <c r="H331" s="117">
        <f t="shared" si="95"/>
        <v>0</v>
      </c>
      <c r="I331" s="117">
        <f t="shared" si="95"/>
        <v>1735.3</v>
      </c>
      <c r="J331" s="117">
        <f t="shared" si="95"/>
        <v>1729</v>
      </c>
      <c r="K331" s="117">
        <f t="shared" si="95"/>
        <v>0</v>
      </c>
      <c r="L331" s="117">
        <f t="shared" si="95"/>
        <v>1729</v>
      </c>
      <c r="M331" s="117">
        <f t="shared" si="95"/>
        <v>1729</v>
      </c>
      <c r="N331" s="117">
        <f t="shared" si="95"/>
        <v>0</v>
      </c>
      <c r="O331" s="117">
        <f t="shared" si="95"/>
        <v>1729</v>
      </c>
    </row>
    <row r="332" spans="1:15" ht="33" hidden="1">
      <c r="A332" s="45" t="s">
        <v>500</v>
      </c>
      <c r="B332" s="119" t="s">
        <v>430</v>
      </c>
      <c r="C332" s="119" t="s">
        <v>748</v>
      </c>
      <c r="D332" s="121" t="s">
        <v>497</v>
      </c>
      <c r="E332" s="121" t="s">
        <v>744</v>
      </c>
      <c r="F332" s="119"/>
      <c r="G332" s="117">
        <f aca="true" t="shared" si="96" ref="G332:O332">G333</f>
        <v>0</v>
      </c>
      <c r="H332" s="117">
        <f t="shared" si="96"/>
        <v>0</v>
      </c>
      <c r="I332" s="117">
        <f t="shared" si="96"/>
        <v>0</v>
      </c>
      <c r="J332" s="117">
        <f t="shared" si="96"/>
        <v>0</v>
      </c>
      <c r="K332" s="117">
        <f t="shared" si="96"/>
        <v>0</v>
      </c>
      <c r="L332" s="117">
        <f t="shared" si="96"/>
        <v>0</v>
      </c>
      <c r="M332" s="117">
        <f t="shared" si="96"/>
        <v>0</v>
      </c>
      <c r="N332" s="117">
        <f t="shared" si="96"/>
        <v>0</v>
      </c>
      <c r="O332" s="117">
        <f t="shared" si="96"/>
        <v>0</v>
      </c>
    </row>
    <row r="333" spans="1:15" ht="33" hidden="1">
      <c r="A333" s="45" t="s">
        <v>764</v>
      </c>
      <c r="B333" s="119" t="s">
        <v>430</v>
      </c>
      <c r="C333" s="119" t="s">
        <v>748</v>
      </c>
      <c r="D333" s="121" t="s">
        <v>497</v>
      </c>
      <c r="E333" s="121" t="s">
        <v>744</v>
      </c>
      <c r="F333" s="119"/>
      <c r="G333" s="117">
        <f aca="true" t="shared" si="97" ref="G333:O333">G334+G338+G345+G347+G348</f>
        <v>0</v>
      </c>
      <c r="H333" s="117">
        <f t="shared" si="97"/>
        <v>0</v>
      </c>
      <c r="I333" s="117">
        <f t="shared" si="97"/>
        <v>0</v>
      </c>
      <c r="J333" s="117">
        <f t="shared" si="97"/>
        <v>0</v>
      </c>
      <c r="K333" s="117">
        <f t="shared" si="97"/>
        <v>0</v>
      </c>
      <c r="L333" s="117">
        <f t="shared" si="97"/>
        <v>0</v>
      </c>
      <c r="M333" s="117">
        <f t="shared" si="97"/>
        <v>0</v>
      </c>
      <c r="N333" s="117">
        <f t="shared" si="97"/>
        <v>0</v>
      </c>
      <c r="O333" s="117">
        <f t="shared" si="97"/>
        <v>0</v>
      </c>
    </row>
    <row r="334" spans="1:15" ht="33" hidden="1">
      <c r="A334" s="118" t="s">
        <v>638</v>
      </c>
      <c r="B334" s="119" t="s">
        <v>430</v>
      </c>
      <c r="C334" s="119" t="s">
        <v>755</v>
      </c>
      <c r="D334" s="121" t="s">
        <v>497</v>
      </c>
      <c r="E334" s="121" t="s">
        <v>744</v>
      </c>
      <c r="F334" s="43">
        <v>210</v>
      </c>
      <c r="G334" s="117">
        <f aca="true" t="shared" si="98" ref="G334:O334">G335+G336+G337</f>
        <v>0</v>
      </c>
      <c r="H334" s="117">
        <f t="shared" si="98"/>
        <v>0</v>
      </c>
      <c r="I334" s="117">
        <f t="shared" si="98"/>
        <v>0</v>
      </c>
      <c r="J334" s="117">
        <f t="shared" si="98"/>
        <v>0</v>
      </c>
      <c r="K334" s="117">
        <f t="shared" si="98"/>
        <v>0</v>
      </c>
      <c r="L334" s="117">
        <f t="shared" si="98"/>
        <v>0</v>
      </c>
      <c r="M334" s="117">
        <f t="shared" si="98"/>
        <v>0</v>
      </c>
      <c r="N334" s="117">
        <f t="shared" si="98"/>
        <v>0</v>
      </c>
      <c r="O334" s="117">
        <f t="shared" si="98"/>
        <v>0</v>
      </c>
    </row>
    <row r="335" spans="1:15" ht="16.5" hidden="1">
      <c r="A335" s="118" t="s">
        <v>639</v>
      </c>
      <c r="B335" s="119" t="s">
        <v>430</v>
      </c>
      <c r="C335" s="119" t="s">
        <v>755</v>
      </c>
      <c r="D335" s="121" t="s">
        <v>497</v>
      </c>
      <c r="E335" s="121" t="s">
        <v>744</v>
      </c>
      <c r="F335" s="43">
        <v>211</v>
      </c>
      <c r="G335" s="117"/>
      <c r="H335" s="117"/>
      <c r="I335" s="117">
        <f aca="true" t="shared" si="99" ref="I335:I349">H335+G335</f>
        <v>0</v>
      </c>
      <c r="J335" s="117"/>
      <c r="K335" s="117"/>
      <c r="L335" s="117">
        <f aca="true" t="shared" si="100" ref="L335:L349">K335+J335</f>
        <v>0</v>
      </c>
      <c r="M335" s="117"/>
      <c r="N335" s="117"/>
      <c r="O335" s="117">
        <f aca="true" t="shared" si="101" ref="O335:O349">N335+M335</f>
        <v>0</v>
      </c>
    </row>
    <row r="336" spans="1:15" ht="16.5" hidden="1">
      <c r="A336" s="118" t="s">
        <v>640</v>
      </c>
      <c r="B336" s="119" t="s">
        <v>430</v>
      </c>
      <c r="C336" s="119" t="s">
        <v>755</v>
      </c>
      <c r="D336" s="121" t="s">
        <v>497</v>
      </c>
      <c r="E336" s="121" t="s">
        <v>744</v>
      </c>
      <c r="F336" s="43">
        <v>212</v>
      </c>
      <c r="G336" s="117"/>
      <c r="H336" s="117"/>
      <c r="I336" s="117">
        <f t="shared" si="99"/>
        <v>0</v>
      </c>
      <c r="J336" s="117"/>
      <c r="K336" s="117"/>
      <c r="L336" s="117">
        <f t="shared" si="100"/>
        <v>0</v>
      </c>
      <c r="M336" s="117"/>
      <c r="N336" s="117"/>
      <c r="O336" s="117">
        <f t="shared" si="101"/>
        <v>0</v>
      </c>
    </row>
    <row r="337" spans="1:15" ht="16.5" hidden="1">
      <c r="A337" s="118" t="s">
        <v>641</v>
      </c>
      <c r="B337" s="119" t="s">
        <v>430</v>
      </c>
      <c r="C337" s="119" t="s">
        <v>755</v>
      </c>
      <c r="D337" s="121" t="s">
        <v>497</v>
      </c>
      <c r="E337" s="121" t="s">
        <v>744</v>
      </c>
      <c r="F337" s="43">
        <v>213</v>
      </c>
      <c r="G337" s="117"/>
      <c r="H337" s="117"/>
      <c r="I337" s="117">
        <f t="shared" si="99"/>
        <v>0</v>
      </c>
      <c r="J337" s="117"/>
      <c r="K337" s="117"/>
      <c r="L337" s="117">
        <f t="shared" si="100"/>
        <v>0</v>
      </c>
      <c r="M337" s="117"/>
      <c r="N337" s="117"/>
      <c r="O337" s="117">
        <f t="shared" si="101"/>
        <v>0</v>
      </c>
    </row>
    <row r="338" spans="1:15" ht="16.5" hidden="1">
      <c r="A338" s="118" t="s">
        <v>632</v>
      </c>
      <c r="B338" s="119" t="s">
        <v>430</v>
      </c>
      <c r="C338" s="119" t="s">
        <v>755</v>
      </c>
      <c r="D338" s="121" t="s">
        <v>497</v>
      </c>
      <c r="E338" s="121" t="s">
        <v>744</v>
      </c>
      <c r="F338" s="43">
        <v>220</v>
      </c>
      <c r="G338" s="117">
        <f>G339+G340+G341+G342+G343+G344</f>
        <v>0</v>
      </c>
      <c r="H338" s="117">
        <f>H339+H340+H341+H342+H343+H344</f>
        <v>0</v>
      </c>
      <c r="I338" s="117">
        <f t="shared" si="99"/>
        <v>0</v>
      </c>
      <c r="J338" s="117">
        <f>J339+J340+J341+J342+J343+J344</f>
        <v>0</v>
      </c>
      <c r="K338" s="117">
        <f>K339+K340+K341+K342+K343+K344</f>
        <v>0</v>
      </c>
      <c r="L338" s="117">
        <f t="shared" si="100"/>
        <v>0</v>
      </c>
      <c r="M338" s="117">
        <f>M339+M340+M341+M342+M343+M344</f>
        <v>0</v>
      </c>
      <c r="N338" s="117">
        <f>N339+N340+N341+N342+N343+N344</f>
        <v>0</v>
      </c>
      <c r="O338" s="117">
        <f t="shared" si="101"/>
        <v>0</v>
      </c>
    </row>
    <row r="339" spans="1:15" ht="16.5" hidden="1">
      <c r="A339" s="118" t="s">
        <v>642</v>
      </c>
      <c r="B339" s="119" t="s">
        <v>430</v>
      </c>
      <c r="C339" s="119" t="s">
        <v>755</v>
      </c>
      <c r="D339" s="121" t="s">
        <v>497</v>
      </c>
      <c r="E339" s="121" t="s">
        <v>744</v>
      </c>
      <c r="F339" s="43">
        <v>221</v>
      </c>
      <c r="G339" s="117"/>
      <c r="H339" s="117"/>
      <c r="I339" s="117">
        <f t="shared" si="99"/>
        <v>0</v>
      </c>
      <c r="J339" s="117"/>
      <c r="K339" s="117"/>
      <c r="L339" s="117">
        <f t="shared" si="100"/>
        <v>0</v>
      </c>
      <c r="M339" s="117"/>
      <c r="N339" s="117"/>
      <c r="O339" s="117">
        <f t="shared" si="101"/>
        <v>0</v>
      </c>
    </row>
    <row r="340" spans="1:15" ht="16.5" hidden="1">
      <c r="A340" s="118" t="s">
        <v>643</v>
      </c>
      <c r="B340" s="119" t="s">
        <v>430</v>
      </c>
      <c r="C340" s="119" t="s">
        <v>755</v>
      </c>
      <c r="D340" s="121" t="s">
        <v>497</v>
      </c>
      <c r="E340" s="121" t="s">
        <v>744</v>
      </c>
      <c r="F340" s="43">
        <v>222</v>
      </c>
      <c r="G340" s="117"/>
      <c r="H340" s="117"/>
      <c r="I340" s="117">
        <f t="shared" si="99"/>
        <v>0</v>
      </c>
      <c r="J340" s="117"/>
      <c r="K340" s="117"/>
      <c r="L340" s="117">
        <f t="shared" si="100"/>
        <v>0</v>
      </c>
      <c r="M340" s="117"/>
      <c r="N340" s="117"/>
      <c r="O340" s="117">
        <f t="shared" si="101"/>
        <v>0</v>
      </c>
    </row>
    <row r="341" spans="1:15" ht="16.5" hidden="1">
      <c r="A341" s="118" t="s">
        <v>644</v>
      </c>
      <c r="B341" s="119" t="s">
        <v>430</v>
      </c>
      <c r="C341" s="119" t="s">
        <v>755</v>
      </c>
      <c r="D341" s="121" t="s">
        <v>497</v>
      </c>
      <c r="E341" s="121" t="s">
        <v>744</v>
      </c>
      <c r="F341" s="43">
        <v>223</v>
      </c>
      <c r="G341" s="117"/>
      <c r="H341" s="117"/>
      <c r="I341" s="117">
        <f t="shared" si="99"/>
        <v>0</v>
      </c>
      <c r="J341" s="117"/>
      <c r="K341" s="117"/>
      <c r="L341" s="117">
        <f t="shared" si="100"/>
        <v>0</v>
      </c>
      <c r="M341" s="117"/>
      <c r="N341" s="117"/>
      <c r="O341" s="117">
        <f t="shared" si="101"/>
        <v>0</v>
      </c>
    </row>
    <row r="342" spans="1:15" ht="33" hidden="1">
      <c r="A342" s="118" t="s">
        <v>645</v>
      </c>
      <c r="B342" s="119" t="s">
        <v>430</v>
      </c>
      <c r="C342" s="119" t="s">
        <v>755</v>
      </c>
      <c r="D342" s="121" t="s">
        <v>497</v>
      </c>
      <c r="E342" s="121" t="s">
        <v>744</v>
      </c>
      <c r="F342" s="43">
        <v>224</v>
      </c>
      <c r="G342" s="117"/>
      <c r="H342" s="117"/>
      <c r="I342" s="117">
        <f t="shared" si="99"/>
        <v>0</v>
      </c>
      <c r="J342" s="117"/>
      <c r="K342" s="117"/>
      <c r="L342" s="117">
        <f t="shared" si="100"/>
        <v>0</v>
      </c>
      <c r="M342" s="117"/>
      <c r="N342" s="117"/>
      <c r="O342" s="117">
        <f t="shared" si="101"/>
        <v>0</v>
      </c>
    </row>
    <row r="343" spans="1:15" ht="16.5" hidden="1">
      <c r="A343" s="118" t="s">
        <v>646</v>
      </c>
      <c r="B343" s="119" t="s">
        <v>430</v>
      </c>
      <c r="C343" s="119" t="s">
        <v>755</v>
      </c>
      <c r="D343" s="121" t="s">
        <v>497</v>
      </c>
      <c r="E343" s="121" t="s">
        <v>744</v>
      </c>
      <c r="F343" s="43">
        <v>225</v>
      </c>
      <c r="G343" s="117"/>
      <c r="H343" s="117"/>
      <c r="I343" s="117">
        <f t="shared" si="99"/>
        <v>0</v>
      </c>
      <c r="J343" s="117"/>
      <c r="K343" s="117"/>
      <c r="L343" s="117">
        <f t="shared" si="100"/>
        <v>0</v>
      </c>
      <c r="M343" s="117"/>
      <c r="N343" s="117"/>
      <c r="O343" s="117">
        <f t="shared" si="101"/>
        <v>0</v>
      </c>
    </row>
    <row r="344" spans="1:15" ht="16.5" hidden="1">
      <c r="A344" s="118" t="s">
        <v>634</v>
      </c>
      <c r="B344" s="119" t="s">
        <v>430</v>
      </c>
      <c r="C344" s="119" t="s">
        <v>755</v>
      </c>
      <c r="D344" s="121" t="s">
        <v>497</v>
      </c>
      <c r="E344" s="121" t="s">
        <v>744</v>
      </c>
      <c r="F344" s="43">
        <v>226</v>
      </c>
      <c r="G344" s="117"/>
      <c r="H344" s="117"/>
      <c r="I344" s="117">
        <f t="shared" si="99"/>
        <v>0</v>
      </c>
      <c r="J344" s="117"/>
      <c r="K344" s="117"/>
      <c r="L344" s="117">
        <f t="shared" si="100"/>
        <v>0</v>
      </c>
      <c r="M344" s="117"/>
      <c r="N344" s="117"/>
      <c r="O344" s="117">
        <f t="shared" si="101"/>
        <v>0</v>
      </c>
    </row>
    <row r="345" spans="1:15" ht="16.5" hidden="1">
      <c r="A345" s="118" t="s">
        <v>647</v>
      </c>
      <c r="B345" s="119" t="s">
        <v>430</v>
      </c>
      <c r="C345" s="119" t="s">
        <v>755</v>
      </c>
      <c r="D345" s="121" t="s">
        <v>497</v>
      </c>
      <c r="E345" s="121" t="s">
        <v>744</v>
      </c>
      <c r="F345" s="43">
        <v>260</v>
      </c>
      <c r="G345" s="117">
        <f>G346</f>
        <v>0</v>
      </c>
      <c r="H345" s="117">
        <f>H346</f>
        <v>0</v>
      </c>
      <c r="I345" s="117">
        <f t="shared" si="99"/>
        <v>0</v>
      </c>
      <c r="J345" s="117">
        <f>J346</f>
        <v>0</v>
      </c>
      <c r="K345" s="117">
        <f>K346</f>
        <v>0</v>
      </c>
      <c r="L345" s="117">
        <f t="shared" si="100"/>
        <v>0</v>
      </c>
      <c r="M345" s="117">
        <f>M346</f>
        <v>0</v>
      </c>
      <c r="N345" s="117">
        <f>N346</f>
        <v>0</v>
      </c>
      <c r="O345" s="117">
        <f t="shared" si="101"/>
        <v>0</v>
      </c>
    </row>
    <row r="346" spans="1:15" ht="33" hidden="1">
      <c r="A346" s="118" t="s">
        <v>648</v>
      </c>
      <c r="B346" s="119" t="s">
        <v>430</v>
      </c>
      <c r="C346" s="119" t="s">
        <v>755</v>
      </c>
      <c r="D346" s="121" t="s">
        <v>497</v>
      </c>
      <c r="E346" s="121" t="s">
        <v>744</v>
      </c>
      <c r="F346" s="43">
        <v>262</v>
      </c>
      <c r="G346" s="117"/>
      <c r="H346" s="117"/>
      <c r="I346" s="117">
        <f t="shared" si="99"/>
        <v>0</v>
      </c>
      <c r="J346" s="117"/>
      <c r="K346" s="117"/>
      <c r="L346" s="117">
        <f t="shared" si="100"/>
        <v>0</v>
      </c>
      <c r="M346" s="117"/>
      <c r="N346" s="117"/>
      <c r="O346" s="117">
        <f t="shared" si="101"/>
        <v>0</v>
      </c>
    </row>
    <row r="347" spans="1:15" ht="16.5" hidden="1">
      <c r="A347" s="118" t="s">
        <v>608</v>
      </c>
      <c r="B347" s="119" t="s">
        <v>430</v>
      </c>
      <c r="C347" s="119" t="s">
        <v>755</v>
      </c>
      <c r="D347" s="121" t="s">
        <v>497</v>
      </c>
      <c r="E347" s="121" t="s">
        <v>744</v>
      </c>
      <c r="F347" s="43">
        <v>290</v>
      </c>
      <c r="G347" s="117"/>
      <c r="H347" s="117"/>
      <c r="I347" s="117">
        <f t="shared" si="99"/>
        <v>0</v>
      </c>
      <c r="J347" s="117"/>
      <c r="K347" s="117"/>
      <c r="L347" s="117">
        <f t="shared" si="100"/>
        <v>0</v>
      </c>
      <c r="M347" s="117"/>
      <c r="N347" s="117"/>
      <c r="O347" s="117">
        <f t="shared" si="101"/>
        <v>0</v>
      </c>
    </row>
    <row r="348" spans="1:15" ht="16.5" hidden="1">
      <c r="A348" s="118" t="s">
        <v>649</v>
      </c>
      <c r="B348" s="119" t="s">
        <v>430</v>
      </c>
      <c r="C348" s="119" t="s">
        <v>755</v>
      </c>
      <c r="D348" s="121" t="s">
        <v>497</v>
      </c>
      <c r="E348" s="121" t="s">
        <v>744</v>
      </c>
      <c r="F348" s="43">
        <v>300</v>
      </c>
      <c r="G348" s="117">
        <f>G349+G350</f>
        <v>0</v>
      </c>
      <c r="H348" s="117">
        <f>H349+H350</f>
        <v>0</v>
      </c>
      <c r="I348" s="117">
        <f t="shared" si="99"/>
        <v>0</v>
      </c>
      <c r="J348" s="117">
        <f>J349+J350</f>
        <v>0</v>
      </c>
      <c r="K348" s="117">
        <f>K349+K350</f>
        <v>0</v>
      </c>
      <c r="L348" s="117">
        <f t="shared" si="100"/>
        <v>0</v>
      </c>
      <c r="M348" s="117">
        <f>M349+M350</f>
        <v>0</v>
      </c>
      <c r="N348" s="117">
        <f>N349+N350</f>
        <v>0</v>
      </c>
      <c r="O348" s="117">
        <f t="shared" si="101"/>
        <v>0</v>
      </c>
    </row>
    <row r="349" spans="1:15" ht="16.5" hidden="1">
      <c r="A349" s="118" t="s">
        <v>714</v>
      </c>
      <c r="B349" s="119" t="s">
        <v>430</v>
      </c>
      <c r="C349" s="119" t="s">
        <v>755</v>
      </c>
      <c r="D349" s="121" t="s">
        <v>497</v>
      </c>
      <c r="E349" s="121" t="s">
        <v>744</v>
      </c>
      <c r="F349" s="43">
        <v>310</v>
      </c>
      <c r="G349" s="117"/>
      <c r="H349" s="117"/>
      <c r="I349" s="117">
        <f t="shared" si="99"/>
        <v>0</v>
      </c>
      <c r="J349" s="117"/>
      <c r="K349" s="117"/>
      <c r="L349" s="117">
        <f t="shared" si="100"/>
        <v>0</v>
      </c>
      <c r="M349" s="117"/>
      <c r="N349" s="117"/>
      <c r="O349" s="117">
        <f t="shared" si="101"/>
        <v>0</v>
      </c>
    </row>
    <row r="350" spans="1:15" ht="33" hidden="1">
      <c r="A350" s="118" t="s">
        <v>715</v>
      </c>
      <c r="B350" s="119" t="s">
        <v>430</v>
      </c>
      <c r="C350" s="119" t="s">
        <v>755</v>
      </c>
      <c r="D350" s="121" t="s">
        <v>497</v>
      </c>
      <c r="E350" s="121" t="s">
        <v>744</v>
      </c>
      <c r="F350" s="43">
        <v>340</v>
      </c>
      <c r="G350" s="117"/>
      <c r="H350" s="117"/>
      <c r="I350" s="117">
        <f>H350+G350</f>
        <v>0</v>
      </c>
      <c r="J350" s="117"/>
      <c r="K350" s="117"/>
      <c r="L350" s="117">
        <f>K350+J350</f>
        <v>0</v>
      </c>
      <c r="M350" s="117"/>
      <c r="N350" s="117"/>
      <c r="O350" s="117">
        <f>N350+M350</f>
        <v>0</v>
      </c>
    </row>
    <row r="351" spans="1:15" ht="33">
      <c r="A351" s="45" t="s">
        <v>500</v>
      </c>
      <c r="B351" s="119" t="s">
        <v>430</v>
      </c>
      <c r="C351" s="119"/>
      <c r="D351" s="121" t="s">
        <v>497</v>
      </c>
      <c r="E351" s="121" t="s">
        <v>744</v>
      </c>
      <c r="F351" s="119"/>
      <c r="G351" s="117">
        <f aca="true" t="shared" si="102" ref="G351:O351">G352+G391+G370</f>
        <v>1735.3</v>
      </c>
      <c r="H351" s="117">
        <f t="shared" si="102"/>
        <v>0</v>
      </c>
      <c r="I351" s="117">
        <f t="shared" si="102"/>
        <v>1735.3</v>
      </c>
      <c r="J351" s="117">
        <f t="shared" si="102"/>
        <v>1729</v>
      </c>
      <c r="K351" s="117">
        <f t="shared" si="102"/>
        <v>0</v>
      </c>
      <c r="L351" s="117">
        <f t="shared" si="102"/>
        <v>1729</v>
      </c>
      <c r="M351" s="117">
        <f t="shared" si="102"/>
        <v>1729</v>
      </c>
      <c r="N351" s="117">
        <f t="shared" si="102"/>
        <v>0</v>
      </c>
      <c r="O351" s="117">
        <f t="shared" si="102"/>
        <v>1729</v>
      </c>
    </row>
    <row r="352" spans="1:15" ht="33">
      <c r="A352" s="45" t="s">
        <v>764</v>
      </c>
      <c r="B352" s="119" t="s">
        <v>430</v>
      </c>
      <c r="C352" s="119" t="s">
        <v>765</v>
      </c>
      <c r="D352" s="121"/>
      <c r="E352" s="121" t="s">
        <v>744</v>
      </c>
      <c r="F352" s="119"/>
      <c r="G352" s="117">
        <f aca="true" t="shared" si="103" ref="G352:O352">G353+G357+G364+G366+G367</f>
        <v>1529</v>
      </c>
      <c r="H352" s="117">
        <f t="shared" si="103"/>
        <v>0</v>
      </c>
      <c r="I352" s="117">
        <f t="shared" si="103"/>
        <v>1529</v>
      </c>
      <c r="J352" s="117">
        <f t="shared" si="103"/>
        <v>1529</v>
      </c>
      <c r="K352" s="117">
        <f t="shared" si="103"/>
        <v>0</v>
      </c>
      <c r="L352" s="117">
        <f t="shared" si="103"/>
        <v>1529</v>
      </c>
      <c r="M352" s="117">
        <f t="shared" si="103"/>
        <v>1529</v>
      </c>
      <c r="N352" s="117">
        <f t="shared" si="103"/>
        <v>0</v>
      </c>
      <c r="O352" s="117">
        <f t="shared" si="103"/>
        <v>1529</v>
      </c>
    </row>
    <row r="353" spans="1:15" ht="33" hidden="1">
      <c r="A353" s="118" t="s">
        <v>638</v>
      </c>
      <c r="B353" s="119" t="s">
        <v>430</v>
      </c>
      <c r="C353" s="119" t="s">
        <v>765</v>
      </c>
      <c r="D353" s="121" t="s">
        <v>497</v>
      </c>
      <c r="E353" s="121" t="s">
        <v>744</v>
      </c>
      <c r="F353" s="43">
        <v>210</v>
      </c>
      <c r="G353" s="117">
        <f aca="true" t="shared" si="104" ref="G353:O353">G354+G355+G356</f>
        <v>1529</v>
      </c>
      <c r="H353" s="117">
        <f t="shared" si="104"/>
        <v>0</v>
      </c>
      <c r="I353" s="117">
        <f t="shared" si="104"/>
        <v>1529</v>
      </c>
      <c r="J353" s="117">
        <f t="shared" si="104"/>
        <v>1529</v>
      </c>
      <c r="K353" s="117">
        <f t="shared" si="104"/>
        <v>0</v>
      </c>
      <c r="L353" s="117">
        <f t="shared" si="104"/>
        <v>1529</v>
      </c>
      <c r="M353" s="117">
        <f t="shared" si="104"/>
        <v>1529</v>
      </c>
      <c r="N353" s="117">
        <f t="shared" si="104"/>
        <v>0</v>
      </c>
      <c r="O353" s="117">
        <f t="shared" si="104"/>
        <v>1529</v>
      </c>
    </row>
    <row r="354" spans="1:15" ht="16.5" hidden="1">
      <c r="A354" s="118" t="s">
        <v>639</v>
      </c>
      <c r="B354" s="119" t="s">
        <v>430</v>
      </c>
      <c r="C354" s="119" t="s">
        <v>755</v>
      </c>
      <c r="D354" s="121" t="s">
        <v>497</v>
      </c>
      <c r="E354" s="121" t="s">
        <v>744</v>
      </c>
      <c r="F354" s="43">
        <v>211</v>
      </c>
      <c r="G354" s="117">
        <v>1529</v>
      </c>
      <c r="H354" s="117"/>
      <c r="I354" s="117">
        <f aca="true" t="shared" si="105" ref="I354:I368">H354+G354</f>
        <v>1529</v>
      </c>
      <c r="J354" s="117">
        <v>1529</v>
      </c>
      <c r="K354" s="117"/>
      <c r="L354" s="117">
        <f aca="true" t="shared" si="106" ref="L354:L368">K354+J354</f>
        <v>1529</v>
      </c>
      <c r="M354" s="117">
        <v>1529</v>
      </c>
      <c r="N354" s="117"/>
      <c r="O354" s="117">
        <f aca="true" t="shared" si="107" ref="O354:O368">N354+M354</f>
        <v>1529</v>
      </c>
    </row>
    <row r="355" spans="1:15" ht="16.5" hidden="1">
      <c r="A355" s="118" t="s">
        <v>640</v>
      </c>
      <c r="B355" s="119" t="s">
        <v>430</v>
      </c>
      <c r="C355" s="119" t="s">
        <v>755</v>
      </c>
      <c r="D355" s="121" t="s">
        <v>497</v>
      </c>
      <c r="E355" s="121" t="s">
        <v>744</v>
      </c>
      <c r="F355" s="43">
        <v>212</v>
      </c>
      <c r="G355" s="117"/>
      <c r="H355" s="117"/>
      <c r="I355" s="117">
        <f t="shared" si="105"/>
        <v>0</v>
      </c>
      <c r="J355" s="117"/>
      <c r="K355" s="117"/>
      <c r="L355" s="117">
        <f t="shared" si="106"/>
        <v>0</v>
      </c>
      <c r="M355" s="117"/>
      <c r="N355" s="117"/>
      <c r="O355" s="117">
        <f t="shared" si="107"/>
        <v>0</v>
      </c>
    </row>
    <row r="356" spans="1:15" ht="16.5" hidden="1">
      <c r="A356" s="118" t="s">
        <v>641</v>
      </c>
      <c r="B356" s="119" t="s">
        <v>430</v>
      </c>
      <c r="C356" s="119" t="s">
        <v>755</v>
      </c>
      <c r="D356" s="121" t="s">
        <v>497</v>
      </c>
      <c r="E356" s="121" t="s">
        <v>744</v>
      </c>
      <c r="F356" s="43">
        <v>213</v>
      </c>
      <c r="G356" s="117"/>
      <c r="H356" s="117"/>
      <c r="I356" s="117">
        <f t="shared" si="105"/>
        <v>0</v>
      </c>
      <c r="J356" s="117"/>
      <c r="K356" s="117"/>
      <c r="L356" s="117">
        <f t="shared" si="106"/>
        <v>0</v>
      </c>
      <c r="M356" s="117"/>
      <c r="N356" s="117"/>
      <c r="O356" s="117">
        <f t="shared" si="107"/>
        <v>0</v>
      </c>
    </row>
    <row r="357" spans="1:15" ht="16.5" hidden="1">
      <c r="A357" s="118" t="s">
        <v>632</v>
      </c>
      <c r="B357" s="119" t="s">
        <v>430</v>
      </c>
      <c r="C357" s="119" t="s">
        <v>755</v>
      </c>
      <c r="D357" s="121" t="s">
        <v>497</v>
      </c>
      <c r="E357" s="121" t="s">
        <v>744</v>
      </c>
      <c r="F357" s="43">
        <v>220</v>
      </c>
      <c r="G357" s="117">
        <f>G358+G359+G360+G361+G362+G363</f>
        <v>0</v>
      </c>
      <c r="H357" s="117">
        <f>H358+H359+H360+H361+H362+H363</f>
        <v>0</v>
      </c>
      <c r="I357" s="117">
        <f t="shared" si="105"/>
        <v>0</v>
      </c>
      <c r="J357" s="117">
        <f>J358+J359+J360+J361+J362+J363</f>
        <v>0</v>
      </c>
      <c r="K357" s="117">
        <f>K358+K359+K360+K361+K362+K363</f>
        <v>0</v>
      </c>
      <c r="L357" s="117">
        <f t="shared" si="106"/>
        <v>0</v>
      </c>
      <c r="M357" s="117">
        <f>M358+M359+M360+M361+M362+M363</f>
        <v>0</v>
      </c>
      <c r="N357" s="117">
        <f>N358+N359+N360+N361+N362+N363</f>
        <v>0</v>
      </c>
      <c r="O357" s="117">
        <f t="shared" si="107"/>
        <v>0</v>
      </c>
    </row>
    <row r="358" spans="1:15" ht="16.5" hidden="1">
      <c r="A358" s="118" t="s">
        <v>642</v>
      </c>
      <c r="B358" s="119" t="s">
        <v>430</v>
      </c>
      <c r="C358" s="119" t="s">
        <v>755</v>
      </c>
      <c r="D358" s="121" t="s">
        <v>497</v>
      </c>
      <c r="E358" s="121" t="s">
        <v>744</v>
      </c>
      <c r="F358" s="43">
        <v>221</v>
      </c>
      <c r="G358" s="117"/>
      <c r="H358" s="117"/>
      <c r="I358" s="117">
        <f t="shared" si="105"/>
        <v>0</v>
      </c>
      <c r="J358" s="117"/>
      <c r="K358" s="117"/>
      <c r="L358" s="117">
        <f t="shared" si="106"/>
        <v>0</v>
      </c>
      <c r="M358" s="117"/>
      <c r="N358" s="117"/>
      <c r="O358" s="117">
        <f t="shared" si="107"/>
        <v>0</v>
      </c>
    </row>
    <row r="359" spans="1:15" ht="16.5" hidden="1">
      <c r="A359" s="118" t="s">
        <v>643</v>
      </c>
      <c r="B359" s="119" t="s">
        <v>430</v>
      </c>
      <c r="C359" s="119" t="s">
        <v>755</v>
      </c>
      <c r="D359" s="121" t="s">
        <v>497</v>
      </c>
      <c r="E359" s="121" t="s">
        <v>744</v>
      </c>
      <c r="F359" s="43">
        <v>222</v>
      </c>
      <c r="G359" s="117"/>
      <c r="H359" s="117"/>
      <c r="I359" s="117">
        <f t="shared" si="105"/>
        <v>0</v>
      </c>
      <c r="J359" s="117"/>
      <c r="K359" s="117"/>
      <c r="L359" s="117">
        <f t="shared" si="106"/>
        <v>0</v>
      </c>
      <c r="M359" s="117"/>
      <c r="N359" s="117"/>
      <c r="O359" s="117">
        <f t="shared" si="107"/>
        <v>0</v>
      </c>
    </row>
    <row r="360" spans="1:15" ht="16.5" hidden="1">
      <c r="A360" s="118" t="s">
        <v>644</v>
      </c>
      <c r="B360" s="119" t="s">
        <v>430</v>
      </c>
      <c r="C360" s="119" t="s">
        <v>755</v>
      </c>
      <c r="D360" s="121" t="s">
        <v>497</v>
      </c>
      <c r="E360" s="121" t="s">
        <v>744</v>
      </c>
      <c r="F360" s="43">
        <v>223</v>
      </c>
      <c r="G360" s="117"/>
      <c r="H360" s="117"/>
      <c r="I360" s="117">
        <f t="shared" si="105"/>
        <v>0</v>
      </c>
      <c r="J360" s="117"/>
      <c r="K360" s="117"/>
      <c r="L360" s="117">
        <f t="shared" si="106"/>
        <v>0</v>
      </c>
      <c r="M360" s="117"/>
      <c r="N360" s="117"/>
      <c r="O360" s="117">
        <f t="shared" si="107"/>
        <v>0</v>
      </c>
    </row>
    <row r="361" spans="1:15" ht="33" hidden="1">
      <c r="A361" s="118" t="s">
        <v>645</v>
      </c>
      <c r="B361" s="119" t="s">
        <v>430</v>
      </c>
      <c r="C361" s="119" t="s">
        <v>755</v>
      </c>
      <c r="D361" s="121" t="s">
        <v>497</v>
      </c>
      <c r="E361" s="121" t="s">
        <v>744</v>
      </c>
      <c r="F361" s="43">
        <v>224</v>
      </c>
      <c r="G361" s="117"/>
      <c r="H361" s="117"/>
      <c r="I361" s="117">
        <f t="shared" si="105"/>
        <v>0</v>
      </c>
      <c r="J361" s="117"/>
      <c r="K361" s="117"/>
      <c r="L361" s="117">
        <f t="shared" si="106"/>
        <v>0</v>
      </c>
      <c r="M361" s="117"/>
      <c r="N361" s="117"/>
      <c r="O361" s="117">
        <f t="shared" si="107"/>
        <v>0</v>
      </c>
    </row>
    <row r="362" spans="1:15" ht="16.5" hidden="1">
      <c r="A362" s="118" t="s">
        <v>646</v>
      </c>
      <c r="B362" s="119" t="s">
        <v>430</v>
      </c>
      <c r="C362" s="119" t="s">
        <v>755</v>
      </c>
      <c r="D362" s="121" t="s">
        <v>497</v>
      </c>
      <c r="E362" s="121" t="s">
        <v>744</v>
      </c>
      <c r="F362" s="43">
        <v>225</v>
      </c>
      <c r="G362" s="117"/>
      <c r="H362" s="117"/>
      <c r="I362" s="117">
        <f t="shared" si="105"/>
        <v>0</v>
      </c>
      <c r="J362" s="117"/>
      <c r="K362" s="117"/>
      <c r="L362" s="117">
        <f t="shared" si="106"/>
        <v>0</v>
      </c>
      <c r="M362" s="117"/>
      <c r="N362" s="117"/>
      <c r="O362" s="117">
        <f t="shared" si="107"/>
        <v>0</v>
      </c>
    </row>
    <row r="363" spans="1:15" ht="16.5" hidden="1">
      <c r="A363" s="118" t="s">
        <v>634</v>
      </c>
      <c r="B363" s="119" t="s">
        <v>430</v>
      </c>
      <c r="C363" s="119" t="s">
        <v>755</v>
      </c>
      <c r="D363" s="121" t="s">
        <v>497</v>
      </c>
      <c r="E363" s="121" t="s">
        <v>744</v>
      </c>
      <c r="F363" s="43">
        <v>226</v>
      </c>
      <c r="G363" s="117"/>
      <c r="H363" s="117"/>
      <c r="I363" s="117">
        <f t="shared" si="105"/>
        <v>0</v>
      </c>
      <c r="J363" s="117"/>
      <c r="K363" s="117"/>
      <c r="L363" s="117">
        <f t="shared" si="106"/>
        <v>0</v>
      </c>
      <c r="M363" s="117"/>
      <c r="N363" s="117"/>
      <c r="O363" s="117">
        <f t="shared" si="107"/>
        <v>0</v>
      </c>
    </row>
    <row r="364" spans="1:15" ht="16.5" hidden="1">
      <c r="A364" s="118" t="s">
        <v>647</v>
      </c>
      <c r="B364" s="119" t="s">
        <v>430</v>
      </c>
      <c r="C364" s="119" t="s">
        <v>755</v>
      </c>
      <c r="D364" s="121" t="s">
        <v>497</v>
      </c>
      <c r="E364" s="121" t="s">
        <v>744</v>
      </c>
      <c r="F364" s="43">
        <v>260</v>
      </c>
      <c r="G364" s="117">
        <f>G365</f>
        <v>0</v>
      </c>
      <c r="H364" s="117">
        <f>H365</f>
        <v>0</v>
      </c>
      <c r="I364" s="117">
        <f t="shared" si="105"/>
        <v>0</v>
      </c>
      <c r="J364" s="117">
        <f>J365</f>
        <v>0</v>
      </c>
      <c r="K364" s="117">
        <f>K365</f>
        <v>0</v>
      </c>
      <c r="L364" s="117">
        <f t="shared" si="106"/>
        <v>0</v>
      </c>
      <c r="M364" s="117">
        <f>M365</f>
        <v>0</v>
      </c>
      <c r="N364" s="117">
        <f>N365</f>
        <v>0</v>
      </c>
      <c r="O364" s="117">
        <f t="shared" si="107"/>
        <v>0</v>
      </c>
    </row>
    <row r="365" spans="1:15" ht="33" hidden="1">
      <c r="A365" s="118" t="s">
        <v>648</v>
      </c>
      <c r="B365" s="119" t="s">
        <v>430</v>
      </c>
      <c r="C365" s="119" t="s">
        <v>755</v>
      </c>
      <c r="D365" s="121" t="s">
        <v>497</v>
      </c>
      <c r="E365" s="121" t="s">
        <v>744</v>
      </c>
      <c r="F365" s="43">
        <v>262</v>
      </c>
      <c r="G365" s="117"/>
      <c r="H365" s="117"/>
      <c r="I365" s="117">
        <f t="shared" si="105"/>
        <v>0</v>
      </c>
      <c r="J365" s="117"/>
      <c r="K365" s="117"/>
      <c r="L365" s="117">
        <f t="shared" si="106"/>
        <v>0</v>
      </c>
      <c r="M365" s="117"/>
      <c r="N365" s="117"/>
      <c r="O365" s="117">
        <f t="shared" si="107"/>
        <v>0</v>
      </c>
    </row>
    <row r="366" spans="1:15" ht="16.5" hidden="1">
      <c r="A366" s="118" t="s">
        <v>608</v>
      </c>
      <c r="B366" s="119" t="s">
        <v>430</v>
      </c>
      <c r="C366" s="119" t="s">
        <v>755</v>
      </c>
      <c r="D366" s="121" t="s">
        <v>497</v>
      </c>
      <c r="E366" s="121" t="s">
        <v>744</v>
      </c>
      <c r="F366" s="43">
        <v>290</v>
      </c>
      <c r="G366" s="117"/>
      <c r="H366" s="117"/>
      <c r="I366" s="117">
        <f t="shared" si="105"/>
        <v>0</v>
      </c>
      <c r="J366" s="117"/>
      <c r="K366" s="117"/>
      <c r="L366" s="117">
        <f t="shared" si="106"/>
        <v>0</v>
      </c>
      <c r="M366" s="117"/>
      <c r="N366" s="117"/>
      <c r="O366" s="117">
        <f t="shared" si="107"/>
        <v>0</v>
      </c>
    </row>
    <row r="367" spans="1:15" ht="16.5" hidden="1">
      <c r="A367" s="118" t="s">
        <v>649</v>
      </c>
      <c r="B367" s="119" t="s">
        <v>430</v>
      </c>
      <c r="C367" s="119" t="s">
        <v>755</v>
      </c>
      <c r="D367" s="121" t="s">
        <v>497</v>
      </c>
      <c r="E367" s="121" t="s">
        <v>744</v>
      </c>
      <c r="F367" s="43">
        <v>300</v>
      </c>
      <c r="G367" s="117">
        <f>G368+G369</f>
        <v>0</v>
      </c>
      <c r="H367" s="117">
        <f>H368+H369</f>
        <v>0</v>
      </c>
      <c r="I367" s="117">
        <f t="shared" si="105"/>
        <v>0</v>
      </c>
      <c r="J367" s="117">
        <f>J368+J369</f>
        <v>0</v>
      </c>
      <c r="K367" s="117">
        <f>K368+K369</f>
        <v>0</v>
      </c>
      <c r="L367" s="117">
        <f t="shared" si="106"/>
        <v>0</v>
      </c>
      <c r="M367" s="117">
        <f>M368+M369</f>
        <v>0</v>
      </c>
      <c r="N367" s="117">
        <f>N368+N369</f>
        <v>0</v>
      </c>
      <c r="O367" s="117">
        <f t="shared" si="107"/>
        <v>0</v>
      </c>
    </row>
    <row r="368" spans="1:15" ht="16.5" hidden="1">
      <c r="A368" s="118" t="s">
        <v>714</v>
      </c>
      <c r="B368" s="119" t="s">
        <v>430</v>
      </c>
      <c r="C368" s="119" t="s">
        <v>755</v>
      </c>
      <c r="D368" s="121" t="s">
        <v>497</v>
      </c>
      <c r="E368" s="121" t="s">
        <v>744</v>
      </c>
      <c r="F368" s="43">
        <v>310</v>
      </c>
      <c r="G368" s="117"/>
      <c r="H368" s="117"/>
      <c r="I368" s="117">
        <f t="shared" si="105"/>
        <v>0</v>
      </c>
      <c r="J368" s="117"/>
      <c r="K368" s="117"/>
      <c r="L368" s="117">
        <f t="shared" si="106"/>
        <v>0</v>
      </c>
      <c r="M368" s="117"/>
      <c r="N368" s="117"/>
      <c r="O368" s="117">
        <f t="shared" si="107"/>
        <v>0</v>
      </c>
    </row>
    <row r="369" spans="1:15" ht="33" hidden="1">
      <c r="A369" s="118" t="s">
        <v>715</v>
      </c>
      <c r="B369" s="119" t="s">
        <v>430</v>
      </c>
      <c r="C369" s="119" t="s">
        <v>755</v>
      </c>
      <c r="D369" s="121" t="s">
        <v>497</v>
      </c>
      <c r="E369" s="121" t="s">
        <v>744</v>
      </c>
      <c r="F369" s="43">
        <v>340</v>
      </c>
      <c r="G369" s="117"/>
      <c r="H369" s="117"/>
      <c r="I369" s="117">
        <f>H369+G369</f>
        <v>0</v>
      </c>
      <c r="J369" s="117"/>
      <c r="K369" s="117"/>
      <c r="L369" s="117">
        <f>K369+J369</f>
        <v>0</v>
      </c>
      <c r="M369" s="117"/>
      <c r="N369" s="117"/>
      <c r="O369" s="117">
        <f>N369+M369</f>
        <v>0</v>
      </c>
    </row>
    <row r="370" spans="1:15" ht="49.5">
      <c r="A370" s="45" t="s">
        <v>742</v>
      </c>
      <c r="B370" s="119" t="s">
        <v>430</v>
      </c>
      <c r="C370" s="119" t="s">
        <v>743</v>
      </c>
      <c r="D370" s="121" t="s">
        <v>495</v>
      </c>
      <c r="E370" s="121"/>
      <c r="F370" s="119"/>
      <c r="G370" s="117">
        <f>G371+G378+G385+G387+G388+G376</f>
        <v>206.3</v>
      </c>
      <c r="H370" s="117">
        <f>H371+H378+H385+H387+H388</f>
        <v>0</v>
      </c>
      <c r="I370" s="117">
        <f>I371+I378+I385+I387+I388</f>
        <v>206.3</v>
      </c>
      <c r="J370" s="117">
        <f>J371+J378+J385+J387+J388+J376</f>
        <v>200</v>
      </c>
      <c r="K370" s="117">
        <f>K371+K378+K385+K387+K388</f>
        <v>0</v>
      </c>
      <c r="L370" s="117">
        <f>L371+L378+L385+L387+L388</f>
        <v>200</v>
      </c>
      <c r="M370" s="117">
        <f>M371+M378+M385+M387+M388+M376</f>
        <v>200</v>
      </c>
      <c r="N370" s="117">
        <f>N371+N378+N385+N387+N388</f>
        <v>0</v>
      </c>
      <c r="O370" s="117">
        <f>O371+O378+O385+O387+O388</f>
        <v>200</v>
      </c>
    </row>
    <row r="371" spans="1:15" ht="33" hidden="1">
      <c r="A371" s="118" t="s">
        <v>638</v>
      </c>
      <c r="B371" s="119" t="s">
        <v>430</v>
      </c>
      <c r="C371" s="119" t="s">
        <v>748</v>
      </c>
      <c r="D371" s="121" t="s">
        <v>497</v>
      </c>
      <c r="E371" s="121" t="s">
        <v>744</v>
      </c>
      <c r="F371" s="43">
        <v>210</v>
      </c>
      <c r="G371" s="117">
        <f aca="true" t="shared" si="108" ref="G371:O371">G372+G373+G374</f>
        <v>0</v>
      </c>
      <c r="H371" s="117">
        <f t="shared" si="108"/>
        <v>0</v>
      </c>
      <c r="I371" s="117">
        <f t="shared" si="108"/>
        <v>0</v>
      </c>
      <c r="J371" s="117">
        <f t="shared" si="108"/>
        <v>0</v>
      </c>
      <c r="K371" s="117">
        <f t="shared" si="108"/>
        <v>0</v>
      </c>
      <c r="L371" s="117">
        <f t="shared" si="108"/>
        <v>0</v>
      </c>
      <c r="M371" s="117">
        <f t="shared" si="108"/>
        <v>0</v>
      </c>
      <c r="N371" s="117">
        <f t="shared" si="108"/>
        <v>0</v>
      </c>
      <c r="O371" s="117">
        <f t="shared" si="108"/>
        <v>0</v>
      </c>
    </row>
    <row r="372" spans="1:15" ht="16.5" hidden="1">
      <c r="A372" s="118" t="s">
        <v>639</v>
      </c>
      <c r="B372" s="119" t="s">
        <v>430</v>
      </c>
      <c r="C372" s="119" t="s">
        <v>748</v>
      </c>
      <c r="D372" s="121" t="s">
        <v>497</v>
      </c>
      <c r="E372" s="121" t="s">
        <v>744</v>
      </c>
      <c r="F372" s="43">
        <v>211</v>
      </c>
      <c r="G372" s="117"/>
      <c r="H372" s="117"/>
      <c r="I372" s="117">
        <f aca="true" t="shared" si="109" ref="I372:I389">H372+G372</f>
        <v>0</v>
      </c>
      <c r="J372" s="117"/>
      <c r="K372" s="117"/>
      <c r="L372" s="117">
        <f>K372+J372</f>
        <v>0</v>
      </c>
      <c r="M372" s="117"/>
      <c r="N372" s="117"/>
      <c r="O372" s="117">
        <f>N372+M372</f>
        <v>0</v>
      </c>
    </row>
    <row r="373" spans="1:15" ht="16.5" hidden="1">
      <c r="A373" s="118" t="s">
        <v>640</v>
      </c>
      <c r="B373" s="119" t="s">
        <v>430</v>
      </c>
      <c r="C373" s="119" t="s">
        <v>748</v>
      </c>
      <c r="D373" s="121" t="s">
        <v>497</v>
      </c>
      <c r="E373" s="121" t="s">
        <v>744</v>
      </c>
      <c r="F373" s="43">
        <v>212</v>
      </c>
      <c r="G373" s="117"/>
      <c r="H373" s="117"/>
      <c r="I373" s="117">
        <f t="shared" si="109"/>
        <v>0</v>
      </c>
      <c r="J373" s="117"/>
      <c r="K373" s="117"/>
      <c r="L373" s="117">
        <f>K373+J373</f>
        <v>0</v>
      </c>
      <c r="M373" s="117"/>
      <c r="N373" s="117"/>
      <c r="O373" s="117">
        <f>N373+M373</f>
        <v>0</v>
      </c>
    </row>
    <row r="374" spans="1:15" ht="16.5" hidden="1">
      <c r="A374" s="118" t="s">
        <v>641</v>
      </c>
      <c r="B374" s="119" t="s">
        <v>430</v>
      </c>
      <c r="C374" s="119" t="s">
        <v>748</v>
      </c>
      <c r="D374" s="121" t="s">
        <v>497</v>
      </c>
      <c r="E374" s="121" t="s">
        <v>744</v>
      </c>
      <c r="F374" s="43">
        <v>213</v>
      </c>
      <c r="G374" s="117"/>
      <c r="H374" s="117"/>
      <c r="I374" s="117">
        <f t="shared" si="109"/>
        <v>0</v>
      </c>
      <c r="J374" s="117"/>
      <c r="K374" s="117"/>
      <c r="L374" s="117">
        <f>K374+J374</f>
        <v>0</v>
      </c>
      <c r="M374" s="117"/>
      <c r="N374" s="117"/>
      <c r="O374" s="117">
        <f>N374+M374</f>
        <v>0</v>
      </c>
    </row>
    <row r="375" spans="1:15" ht="16.5" hidden="1">
      <c r="A375" s="118"/>
      <c r="B375" s="119" t="s">
        <v>430</v>
      </c>
      <c r="C375" s="119" t="s">
        <v>748</v>
      </c>
      <c r="D375" s="121" t="s">
        <v>495</v>
      </c>
      <c r="E375" s="121"/>
      <c r="F375" s="43"/>
      <c r="G375" s="117"/>
      <c r="H375" s="117"/>
      <c r="I375" s="117"/>
      <c r="J375" s="117"/>
      <c r="K375" s="117"/>
      <c r="L375" s="117"/>
      <c r="M375" s="117"/>
      <c r="N375" s="117"/>
      <c r="O375" s="117"/>
    </row>
    <row r="376" spans="1:15" ht="16.5" hidden="1">
      <c r="A376" s="118"/>
      <c r="B376" s="119" t="s">
        <v>430</v>
      </c>
      <c r="C376" s="119" t="s">
        <v>748</v>
      </c>
      <c r="D376" s="121" t="s">
        <v>495</v>
      </c>
      <c r="E376" s="121" t="s">
        <v>744</v>
      </c>
      <c r="F376" s="43">
        <v>210</v>
      </c>
      <c r="G376" s="117">
        <f>G377</f>
        <v>0</v>
      </c>
      <c r="H376" s="117"/>
      <c r="I376" s="117">
        <f>I377</f>
        <v>0</v>
      </c>
      <c r="J376" s="117">
        <f>J377</f>
        <v>0</v>
      </c>
      <c r="K376" s="117"/>
      <c r="L376" s="117">
        <f>L377</f>
        <v>0</v>
      </c>
      <c r="M376" s="117">
        <f>M377</f>
        <v>0</v>
      </c>
      <c r="N376" s="117"/>
      <c r="O376" s="117">
        <f>O377</f>
        <v>0</v>
      </c>
    </row>
    <row r="377" spans="1:15" ht="16.5" hidden="1">
      <c r="A377" s="118"/>
      <c r="B377" s="119" t="s">
        <v>430</v>
      </c>
      <c r="C377" s="119" t="s">
        <v>748</v>
      </c>
      <c r="D377" s="121" t="s">
        <v>495</v>
      </c>
      <c r="E377" s="121" t="s">
        <v>744</v>
      </c>
      <c r="F377" s="43">
        <v>212</v>
      </c>
      <c r="G377" s="117"/>
      <c r="H377" s="117"/>
      <c r="I377" s="117">
        <f>H377+G377</f>
        <v>0</v>
      </c>
      <c r="J377" s="117"/>
      <c r="K377" s="117"/>
      <c r="L377" s="117">
        <f>K377+J377</f>
        <v>0</v>
      </c>
      <c r="M377" s="117"/>
      <c r="N377" s="117"/>
      <c r="O377" s="117">
        <f>N377+M377</f>
        <v>0</v>
      </c>
    </row>
    <row r="378" spans="1:15" ht="16.5" hidden="1">
      <c r="A378" s="118" t="s">
        <v>632</v>
      </c>
      <c r="B378" s="119" t="s">
        <v>430</v>
      </c>
      <c r="C378" s="119" t="s">
        <v>748</v>
      </c>
      <c r="D378" s="121" t="s">
        <v>497</v>
      </c>
      <c r="E378" s="121" t="s">
        <v>744</v>
      </c>
      <c r="F378" s="43">
        <v>220</v>
      </c>
      <c r="G378" s="117">
        <v>206.3</v>
      </c>
      <c r="H378" s="117">
        <f>H379+H380+H381+H382+H383+H384</f>
        <v>0</v>
      </c>
      <c r="I378" s="117">
        <f t="shared" si="109"/>
        <v>206.3</v>
      </c>
      <c r="J378" s="117">
        <f>J379+J380+J381+J382+J383+J384</f>
        <v>200</v>
      </c>
      <c r="K378" s="117">
        <f>K379+K380+K381+K382+K383+K384</f>
        <v>0</v>
      </c>
      <c r="L378" s="117">
        <f aca="true" t="shared" si="110" ref="L378:L389">K378+J378</f>
        <v>200</v>
      </c>
      <c r="M378" s="117">
        <f>M379+M380+M381+M382+M383+M384</f>
        <v>200</v>
      </c>
      <c r="N378" s="117">
        <f>N379+N380+N381+N382+N383+N384</f>
        <v>0</v>
      </c>
      <c r="O378" s="117">
        <f aca="true" t="shared" si="111" ref="O378:O389">N378+M378</f>
        <v>200</v>
      </c>
    </row>
    <row r="379" spans="1:15" ht="16.5" hidden="1">
      <c r="A379" s="118" t="s">
        <v>642</v>
      </c>
      <c r="B379" s="119" t="s">
        <v>430</v>
      </c>
      <c r="C379" s="119" t="s">
        <v>748</v>
      </c>
      <c r="D379" s="121" t="s">
        <v>497</v>
      </c>
      <c r="E379" s="121" t="s">
        <v>744</v>
      </c>
      <c r="F379" s="43">
        <v>221</v>
      </c>
      <c r="G379" s="117"/>
      <c r="H379" s="117"/>
      <c r="I379" s="117">
        <f t="shared" si="109"/>
        <v>0</v>
      </c>
      <c r="J379" s="117"/>
      <c r="K379" s="117"/>
      <c r="L379" s="117">
        <f t="shared" si="110"/>
        <v>0</v>
      </c>
      <c r="M379" s="117"/>
      <c r="N379" s="117"/>
      <c r="O379" s="117">
        <f t="shared" si="111"/>
        <v>0</v>
      </c>
    </row>
    <row r="380" spans="1:15" ht="16.5" hidden="1">
      <c r="A380" s="118" t="s">
        <v>643</v>
      </c>
      <c r="B380" s="119" t="s">
        <v>430</v>
      </c>
      <c r="C380" s="119" t="s">
        <v>748</v>
      </c>
      <c r="D380" s="121" t="s">
        <v>497</v>
      </c>
      <c r="E380" s="121" t="s">
        <v>744</v>
      </c>
      <c r="F380" s="43">
        <v>222</v>
      </c>
      <c r="G380" s="117"/>
      <c r="H380" s="117"/>
      <c r="I380" s="117">
        <f t="shared" si="109"/>
        <v>0</v>
      </c>
      <c r="J380" s="117"/>
      <c r="K380" s="117"/>
      <c r="L380" s="117">
        <f t="shared" si="110"/>
        <v>0</v>
      </c>
      <c r="M380" s="117"/>
      <c r="N380" s="117"/>
      <c r="O380" s="117">
        <f t="shared" si="111"/>
        <v>0</v>
      </c>
    </row>
    <row r="381" spans="1:15" ht="16.5" hidden="1">
      <c r="A381" s="118" t="s">
        <v>644</v>
      </c>
      <c r="B381" s="119" t="s">
        <v>430</v>
      </c>
      <c r="C381" s="119" t="s">
        <v>748</v>
      </c>
      <c r="D381" s="121" t="s">
        <v>497</v>
      </c>
      <c r="E381" s="121" t="s">
        <v>744</v>
      </c>
      <c r="F381" s="43">
        <v>223</v>
      </c>
      <c r="G381" s="117"/>
      <c r="H381" s="117"/>
      <c r="I381" s="117">
        <f t="shared" si="109"/>
        <v>0</v>
      </c>
      <c r="J381" s="117"/>
      <c r="K381" s="117"/>
      <c r="L381" s="117">
        <f t="shared" si="110"/>
        <v>0</v>
      </c>
      <c r="M381" s="117"/>
      <c r="N381" s="117"/>
      <c r="O381" s="117">
        <f t="shared" si="111"/>
        <v>0</v>
      </c>
    </row>
    <row r="382" spans="1:15" ht="33" hidden="1">
      <c r="A382" s="118" t="s">
        <v>645</v>
      </c>
      <c r="B382" s="119" t="s">
        <v>430</v>
      </c>
      <c r="C382" s="119" t="s">
        <v>748</v>
      </c>
      <c r="D382" s="121" t="s">
        <v>497</v>
      </c>
      <c r="E382" s="121" t="s">
        <v>744</v>
      </c>
      <c r="F382" s="43">
        <v>224</v>
      </c>
      <c r="G382" s="117"/>
      <c r="H382" s="117"/>
      <c r="I382" s="117">
        <f t="shared" si="109"/>
        <v>0</v>
      </c>
      <c r="J382" s="117"/>
      <c r="K382" s="117"/>
      <c r="L382" s="117">
        <f t="shared" si="110"/>
        <v>0</v>
      </c>
      <c r="M382" s="117"/>
      <c r="N382" s="117"/>
      <c r="O382" s="117">
        <f t="shared" si="111"/>
        <v>0</v>
      </c>
    </row>
    <row r="383" spans="1:15" ht="16.5" hidden="1">
      <c r="A383" s="118" t="s">
        <v>646</v>
      </c>
      <c r="B383" s="119" t="s">
        <v>430</v>
      </c>
      <c r="C383" s="119" t="s">
        <v>748</v>
      </c>
      <c r="D383" s="121" t="s">
        <v>497</v>
      </c>
      <c r="E383" s="121" t="s">
        <v>744</v>
      </c>
      <c r="F383" s="43">
        <v>225</v>
      </c>
      <c r="G383" s="117"/>
      <c r="H383" s="117"/>
      <c r="I383" s="117">
        <f t="shared" si="109"/>
        <v>0</v>
      </c>
      <c r="J383" s="117"/>
      <c r="K383" s="117"/>
      <c r="L383" s="117">
        <f t="shared" si="110"/>
        <v>0</v>
      </c>
      <c r="M383" s="117"/>
      <c r="N383" s="117"/>
      <c r="O383" s="117">
        <f t="shared" si="111"/>
        <v>0</v>
      </c>
    </row>
    <row r="384" spans="1:15" ht="16.5" hidden="1">
      <c r="A384" s="118" t="s">
        <v>634</v>
      </c>
      <c r="B384" s="119" t="s">
        <v>430</v>
      </c>
      <c r="C384" s="119" t="s">
        <v>748</v>
      </c>
      <c r="D384" s="121" t="s">
        <v>497</v>
      </c>
      <c r="E384" s="121" t="s">
        <v>744</v>
      </c>
      <c r="F384" s="43">
        <v>226</v>
      </c>
      <c r="G384" s="117">
        <v>200</v>
      </c>
      <c r="H384" s="117"/>
      <c r="I384" s="117">
        <f t="shared" si="109"/>
        <v>200</v>
      </c>
      <c r="J384" s="117">
        <v>200</v>
      </c>
      <c r="K384" s="117"/>
      <c r="L384" s="117">
        <f t="shared" si="110"/>
        <v>200</v>
      </c>
      <c r="M384" s="117">
        <v>200</v>
      </c>
      <c r="N384" s="117"/>
      <c r="O384" s="117">
        <f t="shared" si="111"/>
        <v>200</v>
      </c>
    </row>
    <row r="385" spans="1:15" ht="16.5" hidden="1">
      <c r="A385" s="118" t="s">
        <v>647</v>
      </c>
      <c r="B385" s="119" t="s">
        <v>430</v>
      </c>
      <c r="C385" s="119" t="s">
        <v>748</v>
      </c>
      <c r="D385" s="121" t="s">
        <v>497</v>
      </c>
      <c r="E385" s="121" t="s">
        <v>744</v>
      </c>
      <c r="F385" s="43">
        <v>260</v>
      </c>
      <c r="G385" s="117">
        <f>G386</f>
        <v>0</v>
      </c>
      <c r="H385" s="117">
        <f>H386</f>
        <v>0</v>
      </c>
      <c r="I385" s="117">
        <f t="shared" si="109"/>
        <v>0</v>
      </c>
      <c r="J385" s="117">
        <f>J386</f>
        <v>0</v>
      </c>
      <c r="K385" s="117">
        <f>K386</f>
        <v>0</v>
      </c>
      <c r="L385" s="117">
        <f t="shared" si="110"/>
        <v>0</v>
      </c>
      <c r="M385" s="117">
        <f>M386</f>
        <v>0</v>
      </c>
      <c r="N385" s="117">
        <f>N386</f>
        <v>0</v>
      </c>
      <c r="O385" s="117">
        <f t="shared" si="111"/>
        <v>0</v>
      </c>
    </row>
    <row r="386" spans="1:15" ht="33" hidden="1">
      <c r="A386" s="118" t="s">
        <v>648</v>
      </c>
      <c r="B386" s="119" t="s">
        <v>430</v>
      </c>
      <c r="C386" s="119" t="s">
        <v>748</v>
      </c>
      <c r="D386" s="121" t="s">
        <v>497</v>
      </c>
      <c r="E386" s="121" t="s">
        <v>744</v>
      </c>
      <c r="F386" s="43">
        <v>262</v>
      </c>
      <c r="G386" s="117"/>
      <c r="H386" s="117"/>
      <c r="I386" s="117">
        <f t="shared" si="109"/>
        <v>0</v>
      </c>
      <c r="J386" s="117"/>
      <c r="K386" s="117"/>
      <c r="L386" s="117">
        <f t="shared" si="110"/>
        <v>0</v>
      </c>
      <c r="M386" s="117"/>
      <c r="N386" s="117"/>
      <c r="O386" s="117">
        <f t="shared" si="111"/>
        <v>0</v>
      </c>
    </row>
    <row r="387" spans="1:15" ht="16.5" hidden="1">
      <c r="A387" s="118" t="s">
        <v>608</v>
      </c>
      <c r="B387" s="119" t="s">
        <v>430</v>
      </c>
      <c r="C387" s="119" t="s">
        <v>748</v>
      </c>
      <c r="D387" s="121" t="s">
        <v>497</v>
      </c>
      <c r="E387" s="121" t="s">
        <v>744</v>
      </c>
      <c r="F387" s="43">
        <v>290</v>
      </c>
      <c r="G387" s="117"/>
      <c r="H387" s="117"/>
      <c r="I387" s="117">
        <f t="shared" si="109"/>
        <v>0</v>
      </c>
      <c r="J387" s="117"/>
      <c r="K387" s="117"/>
      <c r="L387" s="117">
        <f t="shared" si="110"/>
        <v>0</v>
      </c>
      <c r="M387" s="117"/>
      <c r="N387" s="117"/>
      <c r="O387" s="117">
        <f t="shared" si="111"/>
        <v>0</v>
      </c>
    </row>
    <row r="388" spans="1:15" ht="16.5" hidden="1">
      <c r="A388" s="118" t="s">
        <v>649</v>
      </c>
      <c r="B388" s="119" t="s">
        <v>430</v>
      </c>
      <c r="C388" s="119" t="s">
        <v>748</v>
      </c>
      <c r="D388" s="121" t="s">
        <v>497</v>
      </c>
      <c r="E388" s="121" t="s">
        <v>744</v>
      </c>
      <c r="F388" s="43">
        <v>300</v>
      </c>
      <c r="G388" s="117">
        <f>G389+G390</f>
        <v>0</v>
      </c>
      <c r="H388" s="117">
        <f>H389+H390</f>
        <v>0</v>
      </c>
      <c r="I388" s="117">
        <f t="shared" si="109"/>
        <v>0</v>
      </c>
      <c r="J388" s="117">
        <f>J389+J390</f>
        <v>0</v>
      </c>
      <c r="K388" s="117">
        <f>K389+K390</f>
        <v>0</v>
      </c>
      <c r="L388" s="117">
        <f t="shared" si="110"/>
        <v>0</v>
      </c>
      <c r="M388" s="117">
        <f>M389+M390</f>
        <v>0</v>
      </c>
      <c r="N388" s="117">
        <f>N389+N390</f>
        <v>0</v>
      </c>
      <c r="O388" s="117">
        <f t="shared" si="111"/>
        <v>0</v>
      </c>
    </row>
    <row r="389" spans="1:15" ht="16.5" hidden="1">
      <c r="A389" s="118" t="s">
        <v>714</v>
      </c>
      <c r="B389" s="119" t="s">
        <v>430</v>
      </c>
      <c r="C389" s="119" t="s">
        <v>748</v>
      </c>
      <c r="D389" s="121" t="s">
        <v>497</v>
      </c>
      <c r="E389" s="121" t="s">
        <v>744</v>
      </c>
      <c r="F389" s="43">
        <v>310</v>
      </c>
      <c r="G389" s="117"/>
      <c r="H389" s="117"/>
      <c r="I389" s="117">
        <f t="shared" si="109"/>
        <v>0</v>
      </c>
      <c r="J389" s="117"/>
      <c r="K389" s="117"/>
      <c r="L389" s="117">
        <f t="shared" si="110"/>
        <v>0</v>
      </c>
      <c r="M389" s="117"/>
      <c r="N389" s="117"/>
      <c r="O389" s="117">
        <f t="shared" si="111"/>
        <v>0</v>
      </c>
    </row>
    <row r="390" spans="1:15" ht="33" hidden="1">
      <c r="A390" s="118" t="s">
        <v>715</v>
      </c>
      <c r="B390" s="119" t="s">
        <v>430</v>
      </c>
      <c r="C390" s="119" t="s">
        <v>748</v>
      </c>
      <c r="D390" s="121" t="s">
        <v>497</v>
      </c>
      <c r="E390" s="121" t="s">
        <v>744</v>
      </c>
      <c r="F390" s="43">
        <v>340</v>
      </c>
      <c r="G390" s="117"/>
      <c r="H390" s="117"/>
      <c r="I390" s="117">
        <f>H390+G390</f>
        <v>0</v>
      </c>
      <c r="J390" s="117"/>
      <c r="K390" s="117"/>
      <c r="L390" s="117">
        <f>K390+J390</f>
        <v>0</v>
      </c>
      <c r="M390" s="117"/>
      <c r="N390" s="117"/>
      <c r="O390" s="117">
        <f>N390+M390</f>
        <v>0</v>
      </c>
    </row>
    <row r="391" spans="1:15" ht="33" hidden="1">
      <c r="A391" s="45" t="s">
        <v>622</v>
      </c>
      <c r="B391" s="119" t="s">
        <v>430</v>
      </c>
      <c r="C391" s="119" t="s">
        <v>737</v>
      </c>
      <c r="D391" s="121"/>
      <c r="E391" s="121"/>
      <c r="F391" s="119"/>
      <c r="G391" s="117">
        <f aca="true" t="shared" si="112" ref="G391:O391">G392+G396+G403+G405+G406</f>
        <v>0</v>
      </c>
      <c r="H391" s="117">
        <f t="shared" si="112"/>
        <v>0</v>
      </c>
      <c r="I391" s="117">
        <f t="shared" si="112"/>
        <v>0</v>
      </c>
      <c r="J391" s="117">
        <f t="shared" si="112"/>
        <v>0</v>
      </c>
      <c r="K391" s="117">
        <f t="shared" si="112"/>
        <v>0</v>
      </c>
      <c r="L391" s="117">
        <f t="shared" si="112"/>
        <v>0</v>
      </c>
      <c r="M391" s="117">
        <f t="shared" si="112"/>
        <v>0</v>
      </c>
      <c r="N391" s="117">
        <f t="shared" si="112"/>
        <v>0</v>
      </c>
      <c r="O391" s="117">
        <f t="shared" si="112"/>
        <v>0</v>
      </c>
    </row>
    <row r="392" spans="1:15" ht="33" hidden="1">
      <c r="A392" s="118" t="s">
        <v>638</v>
      </c>
      <c r="B392" s="119" t="s">
        <v>430</v>
      </c>
      <c r="C392" s="119" t="s">
        <v>737</v>
      </c>
      <c r="D392" s="121" t="s">
        <v>497</v>
      </c>
      <c r="E392" s="121" t="s">
        <v>744</v>
      </c>
      <c r="F392" s="43">
        <v>210</v>
      </c>
      <c r="G392" s="117">
        <f aca="true" t="shared" si="113" ref="G392:O392">G393+G394+G395</f>
        <v>0</v>
      </c>
      <c r="H392" s="117">
        <f t="shared" si="113"/>
        <v>0</v>
      </c>
      <c r="I392" s="117">
        <f t="shared" si="113"/>
        <v>0</v>
      </c>
      <c r="J392" s="117">
        <f t="shared" si="113"/>
        <v>0</v>
      </c>
      <c r="K392" s="117">
        <f t="shared" si="113"/>
        <v>0</v>
      </c>
      <c r="L392" s="117">
        <f t="shared" si="113"/>
        <v>0</v>
      </c>
      <c r="M392" s="117">
        <f t="shared" si="113"/>
        <v>0</v>
      </c>
      <c r="N392" s="117">
        <f t="shared" si="113"/>
        <v>0</v>
      </c>
      <c r="O392" s="117">
        <f t="shared" si="113"/>
        <v>0</v>
      </c>
    </row>
    <row r="393" spans="1:15" ht="16.5" hidden="1">
      <c r="A393" s="118" t="s">
        <v>639</v>
      </c>
      <c r="B393" s="119" t="s">
        <v>430</v>
      </c>
      <c r="C393" s="119" t="s">
        <v>737</v>
      </c>
      <c r="D393" s="121" t="s">
        <v>497</v>
      </c>
      <c r="E393" s="121" t="s">
        <v>744</v>
      </c>
      <c r="F393" s="43">
        <v>211</v>
      </c>
      <c r="G393" s="117"/>
      <c r="H393" s="117"/>
      <c r="I393" s="117">
        <f aca="true" t="shared" si="114" ref="I393:I407">H393+G393</f>
        <v>0</v>
      </c>
      <c r="J393" s="117"/>
      <c r="K393" s="117"/>
      <c r="L393" s="117">
        <f aca="true" t="shared" si="115" ref="L393:L407">K393+J393</f>
        <v>0</v>
      </c>
      <c r="M393" s="117"/>
      <c r="N393" s="117"/>
      <c r="O393" s="117">
        <f aca="true" t="shared" si="116" ref="O393:O407">N393+M393</f>
        <v>0</v>
      </c>
    </row>
    <row r="394" spans="1:15" ht="16.5" hidden="1">
      <c r="A394" s="118" t="s">
        <v>640</v>
      </c>
      <c r="B394" s="119" t="s">
        <v>430</v>
      </c>
      <c r="C394" s="119" t="s">
        <v>737</v>
      </c>
      <c r="D394" s="121" t="s">
        <v>497</v>
      </c>
      <c r="E394" s="121" t="s">
        <v>744</v>
      </c>
      <c r="F394" s="43">
        <v>212</v>
      </c>
      <c r="G394" s="117"/>
      <c r="H394" s="117"/>
      <c r="I394" s="117">
        <f t="shared" si="114"/>
        <v>0</v>
      </c>
      <c r="J394" s="117"/>
      <c r="K394" s="117"/>
      <c r="L394" s="117">
        <f t="shared" si="115"/>
        <v>0</v>
      </c>
      <c r="M394" s="117"/>
      <c r="N394" s="117"/>
      <c r="O394" s="117">
        <f t="shared" si="116"/>
        <v>0</v>
      </c>
    </row>
    <row r="395" spans="1:15" ht="16.5" hidden="1">
      <c r="A395" s="118" t="s">
        <v>641</v>
      </c>
      <c r="B395" s="119" t="s">
        <v>430</v>
      </c>
      <c r="C395" s="119" t="s">
        <v>737</v>
      </c>
      <c r="D395" s="121" t="s">
        <v>497</v>
      </c>
      <c r="E395" s="121" t="s">
        <v>744</v>
      </c>
      <c r="F395" s="43">
        <v>213</v>
      </c>
      <c r="G395" s="117"/>
      <c r="H395" s="117"/>
      <c r="I395" s="117">
        <f t="shared" si="114"/>
        <v>0</v>
      </c>
      <c r="J395" s="117"/>
      <c r="K395" s="117"/>
      <c r="L395" s="117">
        <f t="shared" si="115"/>
        <v>0</v>
      </c>
      <c r="M395" s="117"/>
      <c r="N395" s="117"/>
      <c r="O395" s="117">
        <f t="shared" si="116"/>
        <v>0</v>
      </c>
    </row>
    <row r="396" spans="1:15" ht="16.5" hidden="1">
      <c r="A396" s="118" t="s">
        <v>632</v>
      </c>
      <c r="B396" s="119" t="s">
        <v>430</v>
      </c>
      <c r="C396" s="119" t="s">
        <v>737</v>
      </c>
      <c r="D396" s="121" t="s">
        <v>497</v>
      </c>
      <c r="E396" s="121" t="s">
        <v>744</v>
      </c>
      <c r="F396" s="43">
        <v>220</v>
      </c>
      <c r="G396" s="117">
        <f>G397+G398+G399+G400+G401+G402</f>
        <v>0</v>
      </c>
      <c r="H396" s="117">
        <f>H397+H398+H399+H400+H401+H402</f>
        <v>0</v>
      </c>
      <c r="I396" s="117">
        <f t="shared" si="114"/>
        <v>0</v>
      </c>
      <c r="J396" s="117">
        <f>J397+J398+J399+J400+J401+J402</f>
        <v>0</v>
      </c>
      <c r="K396" s="117">
        <f>K397+K398+K399+K400+K401+K402</f>
        <v>0</v>
      </c>
      <c r="L396" s="117">
        <f t="shared" si="115"/>
        <v>0</v>
      </c>
      <c r="M396" s="117">
        <f>M397+M398+M399+M400+M401+M402</f>
        <v>0</v>
      </c>
      <c r="N396" s="117">
        <f>N397+N398+N399+N400+N401+N402</f>
        <v>0</v>
      </c>
      <c r="O396" s="117">
        <f t="shared" si="116"/>
        <v>0</v>
      </c>
    </row>
    <row r="397" spans="1:15" ht="16.5" hidden="1">
      <c r="A397" s="118" t="s">
        <v>642</v>
      </c>
      <c r="B397" s="119" t="s">
        <v>430</v>
      </c>
      <c r="C397" s="119" t="s">
        <v>737</v>
      </c>
      <c r="D397" s="121" t="s">
        <v>497</v>
      </c>
      <c r="E397" s="121" t="s">
        <v>744</v>
      </c>
      <c r="F397" s="43">
        <v>221</v>
      </c>
      <c r="G397" s="117"/>
      <c r="H397" s="117"/>
      <c r="I397" s="117">
        <f t="shared" si="114"/>
        <v>0</v>
      </c>
      <c r="J397" s="117"/>
      <c r="K397" s="117"/>
      <c r="L397" s="117">
        <f t="shared" si="115"/>
        <v>0</v>
      </c>
      <c r="M397" s="117"/>
      <c r="N397" s="117"/>
      <c r="O397" s="117">
        <f t="shared" si="116"/>
        <v>0</v>
      </c>
    </row>
    <row r="398" spans="1:15" ht="16.5" hidden="1">
      <c r="A398" s="118" t="s">
        <v>643</v>
      </c>
      <c r="B398" s="119" t="s">
        <v>430</v>
      </c>
      <c r="C398" s="119" t="s">
        <v>737</v>
      </c>
      <c r="D398" s="121" t="s">
        <v>497</v>
      </c>
      <c r="E398" s="121" t="s">
        <v>744</v>
      </c>
      <c r="F398" s="43">
        <v>222</v>
      </c>
      <c r="G398" s="117"/>
      <c r="H398" s="117"/>
      <c r="I398" s="117">
        <f t="shared" si="114"/>
        <v>0</v>
      </c>
      <c r="J398" s="117"/>
      <c r="K398" s="117"/>
      <c r="L398" s="117">
        <f t="shared" si="115"/>
        <v>0</v>
      </c>
      <c r="M398" s="117"/>
      <c r="N398" s="117"/>
      <c r="O398" s="117">
        <f t="shared" si="116"/>
        <v>0</v>
      </c>
    </row>
    <row r="399" spans="1:15" ht="16.5" hidden="1">
      <c r="A399" s="118" t="s">
        <v>644</v>
      </c>
      <c r="B399" s="119" t="s">
        <v>430</v>
      </c>
      <c r="C399" s="119" t="s">
        <v>737</v>
      </c>
      <c r="D399" s="121" t="s">
        <v>497</v>
      </c>
      <c r="E399" s="121" t="s">
        <v>744</v>
      </c>
      <c r="F399" s="43">
        <v>223</v>
      </c>
      <c r="G399" s="117"/>
      <c r="H399" s="117"/>
      <c r="I399" s="117">
        <f t="shared" si="114"/>
        <v>0</v>
      </c>
      <c r="J399" s="117"/>
      <c r="K399" s="117"/>
      <c r="L399" s="117">
        <f t="shared" si="115"/>
        <v>0</v>
      </c>
      <c r="M399" s="117"/>
      <c r="N399" s="117"/>
      <c r="O399" s="117">
        <f t="shared" si="116"/>
        <v>0</v>
      </c>
    </row>
    <row r="400" spans="1:15" ht="33" hidden="1">
      <c r="A400" s="118" t="s">
        <v>645</v>
      </c>
      <c r="B400" s="119" t="s">
        <v>430</v>
      </c>
      <c r="C400" s="119" t="s">
        <v>737</v>
      </c>
      <c r="D400" s="121" t="s">
        <v>497</v>
      </c>
      <c r="E400" s="121" t="s">
        <v>744</v>
      </c>
      <c r="F400" s="43">
        <v>224</v>
      </c>
      <c r="G400" s="117"/>
      <c r="H400" s="117"/>
      <c r="I400" s="117">
        <f t="shared" si="114"/>
        <v>0</v>
      </c>
      <c r="J400" s="117"/>
      <c r="K400" s="117"/>
      <c r="L400" s="117">
        <f t="shared" si="115"/>
        <v>0</v>
      </c>
      <c r="M400" s="117"/>
      <c r="N400" s="117"/>
      <c r="O400" s="117">
        <f t="shared" si="116"/>
        <v>0</v>
      </c>
    </row>
    <row r="401" spans="1:15" ht="16.5" hidden="1">
      <c r="A401" s="118" t="s">
        <v>646</v>
      </c>
      <c r="B401" s="119" t="s">
        <v>430</v>
      </c>
      <c r="C401" s="119" t="s">
        <v>737</v>
      </c>
      <c r="D401" s="121" t="s">
        <v>497</v>
      </c>
      <c r="E401" s="121" t="s">
        <v>744</v>
      </c>
      <c r="F401" s="43">
        <v>225</v>
      </c>
      <c r="G401" s="117"/>
      <c r="H401" s="117"/>
      <c r="I401" s="117">
        <f t="shared" si="114"/>
        <v>0</v>
      </c>
      <c r="J401" s="117"/>
      <c r="K401" s="117"/>
      <c r="L401" s="117">
        <f t="shared" si="115"/>
        <v>0</v>
      </c>
      <c r="M401" s="117"/>
      <c r="N401" s="117"/>
      <c r="O401" s="117">
        <f t="shared" si="116"/>
        <v>0</v>
      </c>
    </row>
    <row r="402" spans="1:15" ht="16.5" hidden="1">
      <c r="A402" s="118" t="s">
        <v>634</v>
      </c>
      <c r="B402" s="119" t="s">
        <v>430</v>
      </c>
      <c r="C402" s="119" t="s">
        <v>737</v>
      </c>
      <c r="D402" s="121" t="s">
        <v>497</v>
      </c>
      <c r="E402" s="121" t="s">
        <v>744</v>
      </c>
      <c r="F402" s="43">
        <v>226</v>
      </c>
      <c r="G402" s="117"/>
      <c r="H402" s="117"/>
      <c r="I402" s="117">
        <f t="shared" si="114"/>
        <v>0</v>
      </c>
      <c r="J402" s="117"/>
      <c r="K402" s="117"/>
      <c r="L402" s="117">
        <f t="shared" si="115"/>
        <v>0</v>
      </c>
      <c r="M402" s="117"/>
      <c r="N402" s="117"/>
      <c r="O402" s="117">
        <f t="shared" si="116"/>
        <v>0</v>
      </c>
    </row>
    <row r="403" spans="1:15" ht="16.5" hidden="1">
      <c r="A403" s="118" t="s">
        <v>647</v>
      </c>
      <c r="B403" s="119" t="s">
        <v>430</v>
      </c>
      <c r="C403" s="119" t="s">
        <v>737</v>
      </c>
      <c r="D403" s="121" t="s">
        <v>497</v>
      </c>
      <c r="E403" s="121" t="s">
        <v>744</v>
      </c>
      <c r="F403" s="43">
        <v>260</v>
      </c>
      <c r="G403" s="117">
        <f>G404</f>
        <v>0</v>
      </c>
      <c r="H403" s="117">
        <f>H404</f>
        <v>0</v>
      </c>
      <c r="I403" s="117">
        <f t="shared" si="114"/>
        <v>0</v>
      </c>
      <c r="J403" s="117">
        <f>J404</f>
        <v>0</v>
      </c>
      <c r="K403" s="117">
        <f>K404</f>
        <v>0</v>
      </c>
      <c r="L403" s="117">
        <f t="shared" si="115"/>
        <v>0</v>
      </c>
      <c r="M403" s="117">
        <f>M404</f>
        <v>0</v>
      </c>
      <c r="N403" s="117">
        <f>N404</f>
        <v>0</v>
      </c>
      <c r="O403" s="117">
        <f t="shared" si="116"/>
        <v>0</v>
      </c>
    </row>
    <row r="404" spans="1:15" ht="33" hidden="1">
      <c r="A404" s="118" t="s">
        <v>648</v>
      </c>
      <c r="B404" s="119" t="s">
        <v>430</v>
      </c>
      <c r="C404" s="119" t="s">
        <v>737</v>
      </c>
      <c r="D404" s="121" t="s">
        <v>497</v>
      </c>
      <c r="E404" s="121" t="s">
        <v>744</v>
      </c>
      <c r="F404" s="43">
        <v>262</v>
      </c>
      <c r="G404" s="117"/>
      <c r="H404" s="117"/>
      <c r="I404" s="117">
        <f t="shared" si="114"/>
        <v>0</v>
      </c>
      <c r="J404" s="117"/>
      <c r="K404" s="117"/>
      <c r="L404" s="117">
        <f t="shared" si="115"/>
        <v>0</v>
      </c>
      <c r="M404" s="117"/>
      <c r="N404" s="117"/>
      <c r="O404" s="117">
        <f t="shared" si="116"/>
        <v>0</v>
      </c>
    </row>
    <row r="405" spans="1:15" ht="16.5" hidden="1">
      <c r="A405" s="118" t="s">
        <v>608</v>
      </c>
      <c r="B405" s="119" t="s">
        <v>430</v>
      </c>
      <c r="C405" s="119" t="s">
        <v>737</v>
      </c>
      <c r="D405" s="121" t="s">
        <v>497</v>
      </c>
      <c r="E405" s="121" t="s">
        <v>744</v>
      </c>
      <c r="F405" s="43">
        <v>290</v>
      </c>
      <c r="G405" s="117"/>
      <c r="H405" s="117"/>
      <c r="I405" s="117">
        <f t="shared" si="114"/>
        <v>0</v>
      </c>
      <c r="J405" s="117"/>
      <c r="K405" s="117"/>
      <c r="L405" s="117">
        <f t="shared" si="115"/>
        <v>0</v>
      </c>
      <c r="M405" s="117"/>
      <c r="N405" s="117"/>
      <c r="O405" s="117">
        <f t="shared" si="116"/>
        <v>0</v>
      </c>
    </row>
    <row r="406" spans="1:15" ht="16.5" hidden="1">
      <c r="A406" s="118" t="s">
        <v>649</v>
      </c>
      <c r="B406" s="119" t="s">
        <v>430</v>
      </c>
      <c r="C406" s="119" t="s">
        <v>737</v>
      </c>
      <c r="D406" s="121" t="s">
        <v>497</v>
      </c>
      <c r="E406" s="121" t="s">
        <v>744</v>
      </c>
      <c r="F406" s="43">
        <v>300</v>
      </c>
      <c r="G406" s="117">
        <f>G407+G408</f>
        <v>0</v>
      </c>
      <c r="H406" s="117">
        <f>H407+H408</f>
        <v>0</v>
      </c>
      <c r="I406" s="117">
        <f t="shared" si="114"/>
        <v>0</v>
      </c>
      <c r="J406" s="117">
        <f>J407+J408</f>
        <v>0</v>
      </c>
      <c r="K406" s="117">
        <f>K407+K408</f>
        <v>0</v>
      </c>
      <c r="L406" s="117">
        <f t="shared" si="115"/>
        <v>0</v>
      </c>
      <c r="M406" s="117">
        <f>M407+M408</f>
        <v>0</v>
      </c>
      <c r="N406" s="117">
        <f>N407+N408</f>
        <v>0</v>
      </c>
      <c r="O406" s="117">
        <f t="shared" si="116"/>
        <v>0</v>
      </c>
    </row>
    <row r="407" spans="1:15" ht="16.5" hidden="1">
      <c r="A407" s="118" t="s">
        <v>714</v>
      </c>
      <c r="B407" s="119" t="s">
        <v>430</v>
      </c>
      <c r="C407" s="119" t="s">
        <v>737</v>
      </c>
      <c r="D407" s="121" t="s">
        <v>497</v>
      </c>
      <c r="E407" s="121" t="s">
        <v>744</v>
      </c>
      <c r="F407" s="43">
        <v>310</v>
      </c>
      <c r="G407" s="117"/>
      <c r="H407" s="117"/>
      <c r="I407" s="117">
        <f t="shared" si="114"/>
        <v>0</v>
      </c>
      <c r="J407" s="117"/>
      <c r="K407" s="117"/>
      <c r="L407" s="117">
        <f t="shared" si="115"/>
        <v>0</v>
      </c>
      <c r="M407" s="117"/>
      <c r="N407" s="117"/>
      <c r="O407" s="117">
        <f t="shared" si="116"/>
        <v>0</v>
      </c>
    </row>
    <row r="408" spans="1:15" ht="33" hidden="1">
      <c r="A408" s="118" t="s">
        <v>715</v>
      </c>
      <c r="B408" s="119" t="s">
        <v>430</v>
      </c>
      <c r="C408" s="119" t="s">
        <v>737</v>
      </c>
      <c r="D408" s="121" t="s">
        <v>497</v>
      </c>
      <c r="E408" s="121" t="s">
        <v>744</v>
      </c>
      <c r="F408" s="43">
        <v>340</v>
      </c>
      <c r="G408" s="117"/>
      <c r="H408" s="117"/>
      <c r="I408" s="117">
        <f>H408+G408</f>
        <v>0</v>
      </c>
      <c r="J408" s="117"/>
      <c r="K408" s="117"/>
      <c r="L408" s="117">
        <f>K408+J408</f>
        <v>0</v>
      </c>
      <c r="M408" s="117"/>
      <c r="N408" s="117"/>
      <c r="O408" s="117">
        <f>N408+M408</f>
        <v>0</v>
      </c>
    </row>
    <row r="409" spans="1:15" ht="33">
      <c r="A409" s="45" t="s">
        <v>498</v>
      </c>
      <c r="B409" s="119" t="s">
        <v>430</v>
      </c>
      <c r="C409" s="119" t="s">
        <v>743</v>
      </c>
      <c r="D409" s="121" t="s">
        <v>499</v>
      </c>
      <c r="E409" s="121"/>
      <c r="F409" s="119"/>
      <c r="G409" s="117">
        <f aca="true" t="shared" si="117" ref="G409:O410">G410</f>
        <v>200</v>
      </c>
      <c r="H409" s="117">
        <f t="shared" si="117"/>
        <v>0</v>
      </c>
      <c r="I409" s="117">
        <f t="shared" si="117"/>
        <v>200</v>
      </c>
      <c r="J409" s="117">
        <f t="shared" si="117"/>
        <v>200</v>
      </c>
      <c r="K409" s="117">
        <f t="shared" si="117"/>
        <v>0</v>
      </c>
      <c r="L409" s="117">
        <f t="shared" si="117"/>
        <v>200</v>
      </c>
      <c r="M409" s="117">
        <f t="shared" si="117"/>
        <v>200</v>
      </c>
      <c r="N409" s="117">
        <f t="shared" si="117"/>
        <v>0</v>
      </c>
      <c r="O409" s="117">
        <f t="shared" si="117"/>
        <v>200</v>
      </c>
    </row>
    <row r="410" spans="1:15" ht="45.75" customHeight="1">
      <c r="A410" s="45" t="s">
        <v>500</v>
      </c>
      <c r="B410" s="119" t="s">
        <v>430</v>
      </c>
      <c r="C410" s="119" t="s">
        <v>743</v>
      </c>
      <c r="D410" s="121" t="s">
        <v>501</v>
      </c>
      <c r="E410" s="121"/>
      <c r="F410" s="119"/>
      <c r="G410" s="117">
        <f t="shared" si="117"/>
        <v>200</v>
      </c>
      <c r="H410" s="117">
        <f t="shared" si="117"/>
        <v>0</v>
      </c>
      <c r="I410" s="117">
        <f t="shared" si="117"/>
        <v>200</v>
      </c>
      <c r="J410" s="117">
        <f t="shared" si="117"/>
        <v>200</v>
      </c>
      <c r="K410" s="117">
        <f t="shared" si="117"/>
        <v>0</v>
      </c>
      <c r="L410" s="117">
        <f t="shared" si="117"/>
        <v>200</v>
      </c>
      <c r="M410" s="117">
        <f t="shared" si="117"/>
        <v>200</v>
      </c>
      <c r="N410" s="117">
        <f t="shared" si="117"/>
        <v>0</v>
      </c>
      <c r="O410" s="117">
        <f t="shared" si="117"/>
        <v>200</v>
      </c>
    </row>
    <row r="411" spans="1:15" ht="49.5">
      <c r="A411" s="45" t="s">
        <v>742</v>
      </c>
      <c r="B411" s="119" t="s">
        <v>430</v>
      </c>
      <c r="C411" s="119" t="s">
        <v>743</v>
      </c>
      <c r="D411" s="121" t="s">
        <v>501</v>
      </c>
      <c r="E411" s="121" t="s">
        <v>744</v>
      </c>
      <c r="F411" s="119"/>
      <c r="G411" s="117">
        <f aca="true" t="shared" si="118" ref="G411:O411">G412+G416+G423+G425+G426</f>
        <v>200</v>
      </c>
      <c r="H411" s="117">
        <f t="shared" si="118"/>
        <v>0</v>
      </c>
      <c r="I411" s="117">
        <f t="shared" si="118"/>
        <v>200</v>
      </c>
      <c r="J411" s="117">
        <f t="shared" si="118"/>
        <v>200</v>
      </c>
      <c r="K411" s="117">
        <f t="shared" si="118"/>
        <v>0</v>
      </c>
      <c r="L411" s="117">
        <f t="shared" si="118"/>
        <v>200</v>
      </c>
      <c r="M411" s="117">
        <f t="shared" si="118"/>
        <v>200</v>
      </c>
      <c r="N411" s="117">
        <f t="shared" si="118"/>
        <v>0</v>
      </c>
      <c r="O411" s="117">
        <f t="shared" si="118"/>
        <v>200</v>
      </c>
    </row>
    <row r="412" spans="1:15" ht="33" hidden="1">
      <c r="A412" s="118" t="s">
        <v>638</v>
      </c>
      <c r="B412" s="119" t="s">
        <v>430</v>
      </c>
      <c r="C412" s="119" t="s">
        <v>748</v>
      </c>
      <c r="D412" s="121" t="s">
        <v>501</v>
      </c>
      <c r="E412" s="121" t="s">
        <v>744</v>
      </c>
      <c r="F412" s="43">
        <v>210</v>
      </c>
      <c r="G412" s="117">
        <f aca="true" t="shared" si="119" ref="G412:O412">G413+G414+G415</f>
        <v>0</v>
      </c>
      <c r="H412" s="117">
        <f t="shared" si="119"/>
        <v>0</v>
      </c>
      <c r="I412" s="117">
        <f t="shared" si="119"/>
        <v>0</v>
      </c>
      <c r="J412" s="117">
        <f t="shared" si="119"/>
        <v>0</v>
      </c>
      <c r="K412" s="117">
        <f t="shared" si="119"/>
        <v>0</v>
      </c>
      <c r="L412" s="117">
        <f t="shared" si="119"/>
        <v>0</v>
      </c>
      <c r="M412" s="117">
        <f t="shared" si="119"/>
        <v>0</v>
      </c>
      <c r="N412" s="117">
        <f t="shared" si="119"/>
        <v>0</v>
      </c>
      <c r="O412" s="117">
        <f t="shared" si="119"/>
        <v>0</v>
      </c>
    </row>
    <row r="413" spans="1:15" ht="16.5" hidden="1">
      <c r="A413" s="118" t="s">
        <v>639</v>
      </c>
      <c r="B413" s="119" t="s">
        <v>430</v>
      </c>
      <c r="C413" s="119" t="s">
        <v>748</v>
      </c>
      <c r="D413" s="121" t="s">
        <v>501</v>
      </c>
      <c r="E413" s="121" t="s">
        <v>744</v>
      </c>
      <c r="F413" s="43">
        <v>211</v>
      </c>
      <c r="G413" s="117"/>
      <c r="H413" s="117"/>
      <c r="I413" s="117">
        <f aca="true" t="shared" si="120" ref="I413:I427">H413+G413</f>
        <v>0</v>
      </c>
      <c r="J413" s="117"/>
      <c r="K413" s="117"/>
      <c r="L413" s="117">
        <f aca="true" t="shared" si="121" ref="L413:L427">K413+J413</f>
        <v>0</v>
      </c>
      <c r="M413" s="117"/>
      <c r="N413" s="117"/>
      <c r="O413" s="117">
        <f aca="true" t="shared" si="122" ref="O413:O427">N413+M413</f>
        <v>0</v>
      </c>
    </row>
    <row r="414" spans="1:15" ht="16.5" hidden="1">
      <c r="A414" s="118" t="s">
        <v>640</v>
      </c>
      <c r="B414" s="119" t="s">
        <v>430</v>
      </c>
      <c r="C414" s="119" t="s">
        <v>748</v>
      </c>
      <c r="D414" s="121" t="s">
        <v>501</v>
      </c>
      <c r="E414" s="121" t="s">
        <v>744</v>
      </c>
      <c r="F414" s="43">
        <v>212</v>
      </c>
      <c r="G414" s="117"/>
      <c r="H414" s="117"/>
      <c r="I414" s="117">
        <f t="shared" si="120"/>
        <v>0</v>
      </c>
      <c r="J414" s="117"/>
      <c r="K414" s="117"/>
      <c r="L414" s="117">
        <f t="shared" si="121"/>
        <v>0</v>
      </c>
      <c r="M414" s="117"/>
      <c r="N414" s="117"/>
      <c r="O414" s="117">
        <f t="shared" si="122"/>
        <v>0</v>
      </c>
    </row>
    <row r="415" spans="1:15" ht="16.5" hidden="1">
      <c r="A415" s="118" t="s">
        <v>641</v>
      </c>
      <c r="B415" s="119" t="s">
        <v>430</v>
      </c>
      <c r="C415" s="119" t="s">
        <v>748</v>
      </c>
      <c r="D415" s="121" t="s">
        <v>501</v>
      </c>
      <c r="E415" s="121" t="s">
        <v>744</v>
      </c>
      <c r="F415" s="43">
        <v>213</v>
      </c>
      <c r="G415" s="117"/>
      <c r="H415" s="117"/>
      <c r="I415" s="117">
        <f t="shared" si="120"/>
        <v>0</v>
      </c>
      <c r="J415" s="117"/>
      <c r="K415" s="117"/>
      <c r="L415" s="117">
        <f t="shared" si="121"/>
        <v>0</v>
      </c>
      <c r="M415" s="117"/>
      <c r="N415" s="117"/>
      <c r="O415" s="117">
        <f t="shared" si="122"/>
        <v>0</v>
      </c>
    </row>
    <row r="416" spans="1:15" ht="16.5" hidden="1">
      <c r="A416" s="118" t="s">
        <v>632</v>
      </c>
      <c r="B416" s="119" t="s">
        <v>430</v>
      </c>
      <c r="C416" s="119" t="s">
        <v>748</v>
      </c>
      <c r="D416" s="121" t="s">
        <v>501</v>
      </c>
      <c r="E416" s="121" t="s">
        <v>744</v>
      </c>
      <c r="F416" s="43">
        <v>220</v>
      </c>
      <c r="G416" s="117">
        <f>G417+G418+G419+G420+G421+G422</f>
        <v>200</v>
      </c>
      <c r="H416" s="117">
        <f>H417+H418+H419+H420+H421+H422</f>
        <v>0</v>
      </c>
      <c r="I416" s="117">
        <f t="shared" si="120"/>
        <v>200</v>
      </c>
      <c r="J416" s="117">
        <f>J417+J418+J419+J420+J421+J422</f>
        <v>200</v>
      </c>
      <c r="K416" s="117">
        <f>K417+K418+K419+K420+K421+K422</f>
        <v>0</v>
      </c>
      <c r="L416" s="117">
        <f t="shared" si="121"/>
        <v>200</v>
      </c>
      <c r="M416" s="117">
        <f>M417+M418+M419+M420+M421+M422</f>
        <v>200</v>
      </c>
      <c r="N416" s="117">
        <f>N417+N418+N419+N420+N421+N422</f>
        <v>0</v>
      </c>
      <c r="O416" s="117">
        <f t="shared" si="122"/>
        <v>200</v>
      </c>
    </row>
    <row r="417" spans="1:15" ht="16.5" hidden="1">
      <c r="A417" s="118" t="s">
        <v>642</v>
      </c>
      <c r="B417" s="119" t="s">
        <v>430</v>
      </c>
      <c r="C417" s="119" t="s">
        <v>748</v>
      </c>
      <c r="D417" s="121" t="s">
        <v>501</v>
      </c>
      <c r="E417" s="121" t="s">
        <v>744</v>
      </c>
      <c r="F417" s="43">
        <v>221</v>
      </c>
      <c r="G417" s="117"/>
      <c r="H417" s="117"/>
      <c r="I417" s="117">
        <f t="shared" si="120"/>
        <v>0</v>
      </c>
      <c r="J417" s="117"/>
      <c r="K417" s="117"/>
      <c r="L417" s="117">
        <f t="shared" si="121"/>
        <v>0</v>
      </c>
      <c r="M417" s="117"/>
      <c r="N417" s="117"/>
      <c r="O417" s="117">
        <f t="shared" si="122"/>
        <v>0</v>
      </c>
    </row>
    <row r="418" spans="1:15" ht="16.5" hidden="1">
      <c r="A418" s="118" t="s">
        <v>643</v>
      </c>
      <c r="B418" s="119" t="s">
        <v>430</v>
      </c>
      <c r="C418" s="119" t="s">
        <v>748</v>
      </c>
      <c r="D418" s="121" t="s">
        <v>501</v>
      </c>
      <c r="E418" s="121" t="s">
        <v>744</v>
      </c>
      <c r="F418" s="43">
        <v>222</v>
      </c>
      <c r="G418" s="117"/>
      <c r="H418" s="117"/>
      <c r="I418" s="117">
        <f t="shared" si="120"/>
        <v>0</v>
      </c>
      <c r="J418" s="117"/>
      <c r="K418" s="117"/>
      <c r="L418" s="117">
        <f t="shared" si="121"/>
        <v>0</v>
      </c>
      <c r="M418" s="117"/>
      <c r="N418" s="117"/>
      <c r="O418" s="117">
        <f t="shared" si="122"/>
        <v>0</v>
      </c>
    </row>
    <row r="419" spans="1:15" ht="16.5" hidden="1">
      <c r="A419" s="118" t="s">
        <v>644</v>
      </c>
      <c r="B419" s="119" t="s">
        <v>430</v>
      </c>
      <c r="C419" s="119" t="s">
        <v>748</v>
      </c>
      <c r="D419" s="121" t="s">
        <v>501</v>
      </c>
      <c r="E419" s="121" t="s">
        <v>744</v>
      </c>
      <c r="F419" s="43">
        <v>223</v>
      </c>
      <c r="G419" s="117"/>
      <c r="H419" s="117"/>
      <c r="I419" s="117">
        <f t="shared" si="120"/>
        <v>0</v>
      </c>
      <c r="J419" s="117"/>
      <c r="K419" s="117"/>
      <c r="L419" s="117">
        <f t="shared" si="121"/>
        <v>0</v>
      </c>
      <c r="M419" s="117"/>
      <c r="N419" s="117"/>
      <c r="O419" s="117">
        <f t="shared" si="122"/>
        <v>0</v>
      </c>
    </row>
    <row r="420" spans="1:15" ht="33" hidden="1">
      <c r="A420" s="118" t="s">
        <v>645</v>
      </c>
      <c r="B420" s="119" t="s">
        <v>430</v>
      </c>
      <c r="C420" s="119" t="s">
        <v>748</v>
      </c>
      <c r="D420" s="121" t="s">
        <v>501</v>
      </c>
      <c r="E420" s="121" t="s">
        <v>744</v>
      </c>
      <c r="F420" s="43">
        <v>224</v>
      </c>
      <c r="G420" s="117"/>
      <c r="H420" s="117"/>
      <c r="I420" s="117">
        <f t="shared" si="120"/>
        <v>0</v>
      </c>
      <c r="J420" s="117"/>
      <c r="K420" s="117"/>
      <c r="L420" s="117">
        <f t="shared" si="121"/>
        <v>0</v>
      </c>
      <c r="M420" s="117"/>
      <c r="N420" s="117"/>
      <c r="O420" s="117">
        <f t="shared" si="122"/>
        <v>0</v>
      </c>
    </row>
    <row r="421" spans="1:15" ht="16.5" hidden="1">
      <c r="A421" s="118" t="s">
        <v>646</v>
      </c>
      <c r="B421" s="119" t="s">
        <v>430</v>
      </c>
      <c r="C421" s="119" t="s">
        <v>748</v>
      </c>
      <c r="D421" s="121" t="s">
        <v>501</v>
      </c>
      <c r="E421" s="121" t="s">
        <v>744</v>
      </c>
      <c r="F421" s="43">
        <v>225</v>
      </c>
      <c r="G421" s="117"/>
      <c r="H421" s="117"/>
      <c r="I421" s="117">
        <f t="shared" si="120"/>
        <v>0</v>
      </c>
      <c r="J421" s="117"/>
      <c r="K421" s="117"/>
      <c r="L421" s="117">
        <f t="shared" si="121"/>
        <v>0</v>
      </c>
      <c r="M421" s="117"/>
      <c r="N421" s="117"/>
      <c r="O421" s="117">
        <f t="shared" si="122"/>
        <v>0</v>
      </c>
    </row>
    <row r="422" spans="1:15" ht="16.5" hidden="1">
      <c r="A422" s="118" t="s">
        <v>634</v>
      </c>
      <c r="B422" s="119" t="s">
        <v>430</v>
      </c>
      <c r="C422" s="119" t="s">
        <v>748</v>
      </c>
      <c r="D422" s="121" t="s">
        <v>501</v>
      </c>
      <c r="E422" s="121" t="s">
        <v>744</v>
      </c>
      <c r="F422" s="43">
        <v>226</v>
      </c>
      <c r="G422" s="117">
        <v>200</v>
      </c>
      <c r="H422" s="117"/>
      <c r="I422" s="117">
        <f t="shared" si="120"/>
        <v>200</v>
      </c>
      <c r="J422" s="117">
        <v>200</v>
      </c>
      <c r="K422" s="117"/>
      <c r="L422" s="117">
        <f t="shared" si="121"/>
        <v>200</v>
      </c>
      <c r="M422" s="117">
        <v>200</v>
      </c>
      <c r="N422" s="117"/>
      <c r="O422" s="117">
        <f t="shared" si="122"/>
        <v>200</v>
      </c>
    </row>
    <row r="423" spans="1:15" ht="16.5" hidden="1">
      <c r="A423" s="118" t="s">
        <v>647</v>
      </c>
      <c r="B423" s="119" t="s">
        <v>430</v>
      </c>
      <c r="C423" s="119" t="s">
        <v>748</v>
      </c>
      <c r="D423" s="121" t="s">
        <v>501</v>
      </c>
      <c r="E423" s="121" t="s">
        <v>744</v>
      </c>
      <c r="F423" s="43">
        <v>260</v>
      </c>
      <c r="G423" s="117">
        <f>G424</f>
        <v>0</v>
      </c>
      <c r="H423" s="117">
        <f>H424</f>
        <v>0</v>
      </c>
      <c r="I423" s="117">
        <f t="shared" si="120"/>
        <v>0</v>
      </c>
      <c r="J423" s="117">
        <f>J424</f>
        <v>0</v>
      </c>
      <c r="K423" s="117">
        <f>K424</f>
        <v>0</v>
      </c>
      <c r="L423" s="117">
        <f t="shared" si="121"/>
        <v>0</v>
      </c>
      <c r="M423" s="117">
        <f>M424</f>
        <v>0</v>
      </c>
      <c r="N423" s="117">
        <f>N424</f>
        <v>0</v>
      </c>
      <c r="O423" s="117">
        <f t="shared" si="122"/>
        <v>0</v>
      </c>
    </row>
    <row r="424" spans="1:15" ht="33" hidden="1">
      <c r="A424" s="118" t="s">
        <v>648</v>
      </c>
      <c r="B424" s="119" t="s">
        <v>430</v>
      </c>
      <c r="C424" s="119" t="s">
        <v>748</v>
      </c>
      <c r="D424" s="121" t="s">
        <v>501</v>
      </c>
      <c r="E424" s="121" t="s">
        <v>744</v>
      </c>
      <c r="F424" s="43">
        <v>262</v>
      </c>
      <c r="G424" s="117"/>
      <c r="H424" s="117"/>
      <c r="I424" s="117">
        <f t="shared" si="120"/>
        <v>0</v>
      </c>
      <c r="J424" s="117"/>
      <c r="K424" s="117"/>
      <c r="L424" s="117">
        <f t="shared" si="121"/>
        <v>0</v>
      </c>
      <c r="M424" s="117"/>
      <c r="N424" s="117"/>
      <c r="O424" s="117">
        <f t="shared" si="122"/>
        <v>0</v>
      </c>
    </row>
    <row r="425" spans="1:15" ht="16.5" hidden="1">
      <c r="A425" s="118" t="s">
        <v>608</v>
      </c>
      <c r="B425" s="119" t="s">
        <v>430</v>
      </c>
      <c r="C425" s="119" t="s">
        <v>748</v>
      </c>
      <c r="D425" s="121" t="s">
        <v>501</v>
      </c>
      <c r="E425" s="121" t="s">
        <v>744</v>
      </c>
      <c r="F425" s="43">
        <v>290</v>
      </c>
      <c r="G425" s="117"/>
      <c r="H425" s="117"/>
      <c r="I425" s="117">
        <f t="shared" si="120"/>
        <v>0</v>
      </c>
      <c r="J425" s="117"/>
      <c r="K425" s="117"/>
      <c r="L425" s="117">
        <f t="shared" si="121"/>
        <v>0</v>
      </c>
      <c r="M425" s="117"/>
      <c r="N425" s="117"/>
      <c r="O425" s="117">
        <f t="shared" si="122"/>
        <v>0</v>
      </c>
    </row>
    <row r="426" spans="1:15" ht="16.5" hidden="1">
      <c r="A426" s="118" t="s">
        <v>649</v>
      </c>
      <c r="B426" s="119" t="s">
        <v>430</v>
      </c>
      <c r="C426" s="119" t="s">
        <v>748</v>
      </c>
      <c r="D426" s="121" t="s">
        <v>501</v>
      </c>
      <c r="E426" s="121" t="s">
        <v>744</v>
      </c>
      <c r="F426" s="43">
        <v>300</v>
      </c>
      <c r="G426" s="117">
        <f>G427+G428</f>
        <v>0</v>
      </c>
      <c r="H426" s="117">
        <f>H427+H428</f>
        <v>0</v>
      </c>
      <c r="I426" s="117">
        <f t="shared" si="120"/>
        <v>0</v>
      </c>
      <c r="J426" s="117">
        <f>J427+J428</f>
        <v>0</v>
      </c>
      <c r="K426" s="117">
        <f>K427+K428</f>
        <v>0</v>
      </c>
      <c r="L426" s="117">
        <f t="shared" si="121"/>
        <v>0</v>
      </c>
      <c r="M426" s="117">
        <f>M427+M428</f>
        <v>0</v>
      </c>
      <c r="N426" s="117">
        <f>N427+N428</f>
        <v>0</v>
      </c>
      <c r="O426" s="117">
        <f t="shared" si="122"/>
        <v>0</v>
      </c>
    </row>
    <row r="427" spans="1:15" ht="16.5" hidden="1">
      <c r="A427" s="118" t="s">
        <v>714</v>
      </c>
      <c r="B427" s="119" t="s">
        <v>430</v>
      </c>
      <c r="C427" s="119" t="s">
        <v>748</v>
      </c>
      <c r="D427" s="121" t="s">
        <v>501</v>
      </c>
      <c r="E427" s="121" t="s">
        <v>744</v>
      </c>
      <c r="F427" s="43">
        <v>310</v>
      </c>
      <c r="G427" s="117"/>
      <c r="H427" s="117"/>
      <c r="I427" s="117">
        <f t="shared" si="120"/>
        <v>0</v>
      </c>
      <c r="J427" s="117"/>
      <c r="K427" s="117"/>
      <c r="L427" s="117">
        <f t="shared" si="121"/>
        <v>0</v>
      </c>
      <c r="M427" s="117"/>
      <c r="N427" s="117"/>
      <c r="O427" s="117">
        <f t="shared" si="122"/>
        <v>0</v>
      </c>
    </row>
    <row r="428" spans="1:15" ht="33" hidden="1">
      <c r="A428" s="118" t="s">
        <v>715</v>
      </c>
      <c r="B428" s="119" t="s">
        <v>430</v>
      </c>
      <c r="C428" s="119" t="s">
        <v>748</v>
      </c>
      <c r="D428" s="121" t="s">
        <v>501</v>
      </c>
      <c r="E428" s="121" t="s">
        <v>744</v>
      </c>
      <c r="F428" s="43">
        <v>340</v>
      </c>
      <c r="G428" s="117"/>
      <c r="H428" s="117"/>
      <c r="I428" s="117">
        <f>H428+G428</f>
        <v>0</v>
      </c>
      <c r="J428" s="117"/>
      <c r="K428" s="117"/>
      <c r="L428" s="117">
        <f>K428+J428</f>
        <v>0</v>
      </c>
      <c r="M428" s="117"/>
      <c r="N428" s="117"/>
      <c r="O428" s="117">
        <f>N428+M428</f>
        <v>0</v>
      </c>
    </row>
    <row r="429" spans="1:15" ht="16.5">
      <c r="A429" s="45" t="s">
        <v>394</v>
      </c>
      <c r="B429" s="119" t="s">
        <v>431</v>
      </c>
      <c r="C429" s="119"/>
      <c r="D429" s="121"/>
      <c r="E429" s="121"/>
      <c r="F429" s="119"/>
      <c r="G429" s="117">
        <f aca="true" t="shared" si="123" ref="G429:O429">G431+G470</f>
        <v>4597.3</v>
      </c>
      <c r="H429" s="117">
        <f t="shared" si="123"/>
        <v>0</v>
      </c>
      <c r="I429" s="117">
        <f t="shared" si="123"/>
        <v>4597.3</v>
      </c>
      <c r="J429" s="117">
        <f t="shared" si="123"/>
        <v>4597.3</v>
      </c>
      <c r="K429" s="117">
        <f t="shared" si="123"/>
        <v>0</v>
      </c>
      <c r="L429" s="117">
        <f t="shared" si="123"/>
        <v>4597.3</v>
      </c>
      <c r="M429" s="117">
        <f t="shared" si="123"/>
        <v>4297.3</v>
      </c>
      <c r="N429" s="117">
        <f t="shared" si="123"/>
        <v>0</v>
      </c>
      <c r="O429" s="117">
        <f t="shared" si="123"/>
        <v>4297.3</v>
      </c>
    </row>
    <row r="430" spans="1:15" ht="4.5" customHeight="1" hidden="1">
      <c r="A430" s="45"/>
      <c r="B430" s="119"/>
      <c r="C430" s="119"/>
      <c r="D430" s="121"/>
      <c r="E430" s="121"/>
      <c r="F430" s="119"/>
      <c r="G430" s="117"/>
      <c r="H430" s="117"/>
      <c r="I430" s="117"/>
      <c r="J430" s="117"/>
      <c r="K430" s="117"/>
      <c r="L430" s="117"/>
      <c r="M430" s="117"/>
      <c r="N430" s="117"/>
      <c r="O430" s="117"/>
    </row>
    <row r="431" spans="1:15" ht="99">
      <c r="A431" s="45" t="s">
        <v>510</v>
      </c>
      <c r="B431" s="119" t="s">
        <v>431</v>
      </c>
      <c r="C431" s="119"/>
      <c r="D431" s="121" t="s">
        <v>511</v>
      </c>
      <c r="E431" s="121"/>
      <c r="F431" s="119"/>
      <c r="G431" s="117">
        <f aca="true" t="shared" si="124" ref="G431:O432">G432</f>
        <v>4597.3</v>
      </c>
      <c r="H431" s="117">
        <f t="shared" si="124"/>
        <v>0</v>
      </c>
      <c r="I431" s="117">
        <f t="shared" si="124"/>
        <v>4597.3</v>
      </c>
      <c r="J431" s="117">
        <f t="shared" si="124"/>
        <v>4597.3</v>
      </c>
      <c r="K431" s="117">
        <f t="shared" si="124"/>
        <v>0</v>
      </c>
      <c r="L431" s="117">
        <f t="shared" si="124"/>
        <v>4597.3</v>
      </c>
      <c r="M431" s="117">
        <f t="shared" si="124"/>
        <v>4297.3</v>
      </c>
      <c r="N431" s="117">
        <f t="shared" si="124"/>
        <v>0</v>
      </c>
      <c r="O431" s="117">
        <f t="shared" si="124"/>
        <v>4297.3</v>
      </c>
    </row>
    <row r="432" spans="1:15" ht="33">
      <c r="A432" s="45" t="s">
        <v>484</v>
      </c>
      <c r="B432" s="119" t="s">
        <v>431</v>
      </c>
      <c r="C432" s="119"/>
      <c r="D432" s="121" t="s">
        <v>512</v>
      </c>
      <c r="E432" s="121"/>
      <c r="F432" s="119"/>
      <c r="G432" s="117">
        <f t="shared" si="124"/>
        <v>4597.3</v>
      </c>
      <c r="H432" s="117">
        <f t="shared" si="124"/>
        <v>0</v>
      </c>
      <c r="I432" s="117">
        <f t="shared" si="124"/>
        <v>4597.3</v>
      </c>
      <c r="J432" s="117">
        <f t="shared" si="124"/>
        <v>4597.3</v>
      </c>
      <c r="K432" s="117">
        <f t="shared" si="124"/>
        <v>0</v>
      </c>
      <c r="L432" s="117">
        <f t="shared" si="124"/>
        <v>4597.3</v>
      </c>
      <c r="M432" s="117">
        <f t="shared" si="124"/>
        <v>4297.3</v>
      </c>
      <c r="N432" s="117">
        <f t="shared" si="124"/>
        <v>0</v>
      </c>
      <c r="O432" s="117">
        <f t="shared" si="124"/>
        <v>4297.3</v>
      </c>
    </row>
    <row r="433" spans="1:15" ht="33">
      <c r="A433" s="45" t="s">
        <v>500</v>
      </c>
      <c r="B433" s="119" t="s">
        <v>431</v>
      </c>
      <c r="C433" s="119"/>
      <c r="D433" s="121" t="s">
        <v>512</v>
      </c>
      <c r="E433" s="121" t="s">
        <v>744</v>
      </c>
      <c r="F433" s="119"/>
      <c r="G433" s="117">
        <f aca="true" t="shared" si="125" ref="G433:O433">G434+G452</f>
        <v>4597.3</v>
      </c>
      <c r="H433" s="117">
        <f t="shared" si="125"/>
        <v>0</v>
      </c>
      <c r="I433" s="117">
        <f t="shared" si="125"/>
        <v>4597.3</v>
      </c>
      <c r="J433" s="117">
        <f t="shared" si="125"/>
        <v>4597.3</v>
      </c>
      <c r="K433" s="117">
        <f t="shared" si="125"/>
        <v>0</v>
      </c>
      <c r="L433" s="117">
        <f t="shared" si="125"/>
        <v>4597.3</v>
      </c>
      <c r="M433" s="117">
        <f t="shared" si="125"/>
        <v>4297.3</v>
      </c>
      <c r="N433" s="117">
        <f t="shared" si="125"/>
        <v>0</v>
      </c>
      <c r="O433" s="117">
        <f t="shared" si="125"/>
        <v>4297.3</v>
      </c>
    </row>
    <row r="434" spans="1:15" ht="49.5">
      <c r="A434" s="45" t="s">
        <v>742</v>
      </c>
      <c r="B434" s="119" t="s">
        <v>431</v>
      </c>
      <c r="C434" s="119" t="s">
        <v>743</v>
      </c>
      <c r="D434" s="121" t="s">
        <v>512</v>
      </c>
      <c r="E434" s="121" t="s">
        <v>744</v>
      </c>
      <c r="F434" s="119"/>
      <c r="G434" s="117">
        <f aca="true" t="shared" si="126" ref="G434:O434">G435+G439+G446+G448+G449</f>
        <v>4597.3</v>
      </c>
      <c r="H434" s="117">
        <f t="shared" si="126"/>
        <v>0</v>
      </c>
      <c r="I434" s="117">
        <f t="shared" si="126"/>
        <v>4597.3</v>
      </c>
      <c r="J434" s="117">
        <f t="shared" si="126"/>
        <v>4597.3</v>
      </c>
      <c r="K434" s="117">
        <f t="shared" si="126"/>
        <v>0</v>
      </c>
      <c r="L434" s="117">
        <f t="shared" si="126"/>
        <v>4597.3</v>
      </c>
      <c r="M434" s="117">
        <f t="shared" si="126"/>
        <v>4297.3</v>
      </c>
      <c r="N434" s="117">
        <f t="shared" si="126"/>
        <v>0</v>
      </c>
      <c r="O434" s="117">
        <f t="shared" si="126"/>
        <v>4297.3</v>
      </c>
    </row>
    <row r="435" spans="1:15" ht="33" hidden="1">
      <c r="A435" s="118" t="s">
        <v>638</v>
      </c>
      <c r="B435" s="119" t="s">
        <v>431</v>
      </c>
      <c r="C435" s="119" t="s">
        <v>748</v>
      </c>
      <c r="D435" s="121" t="s">
        <v>512</v>
      </c>
      <c r="E435" s="121" t="s">
        <v>744</v>
      </c>
      <c r="F435" s="43">
        <v>210</v>
      </c>
      <c r="G435" s="117">
        <f aca="true" t="shared" si="127" ref="G435:O435">G436+G437+G438</f>
        <v>4597.3</v>
      </c>
      <c r="H435" s="117">
        <f t="shared" si="127"/>
        <v>0</v>
      </c>
      <c r="I435" s="117">
        <f t="shared" si="127"/>
        <v>4597.3</v>
      </c>
      <c r="J435" s="117">
        <f t="shared" si="127"/>
        <v>4597.3</v>
      </c>
      <c r="K435" s="117">
        <f t="shared" si="127"/>
        <v>0</v>
      </c>
      <c r="L435" s="117">
        <f t="shared" si="127"/>
        <v>4597.3</v>
      </c>
      <c r="M435" s="117">
        <f t="shared" si="127"/>
        <v>4297.3</v>
      </c>
      <c r="N435" s="117">
        <f t="shared" si="127"/>
        <v>0</v>
      </c>
      <c r="O435" s="117">
        <f t="shared" si="127"/>
        <v>4297.3</v>
      </c>
    </row>
    <row r="436" spans="1:15" ht="16.5" hidden="1">
      <c r="A436" s="118" t="s">
        <v>639</v>
      </c>
      <c r="B436" s="119" t="s">
        <v>431</v>
      </c>
      <c r="C436" s="119" t="s">
        <v>748</v>
      </c>
      <c r="D436" s="121" t="s">
        <v>512</v>
      </c>
      <c r="E436" s="121" t="s">
        <v>744</v>
      </c>
      <c r="F436" s="43">
        <v>211</v>
      </c>
      <c r="G436" s="117">
        <v>4597.3</v>
      </c>
      <c r="H436" s="117"/>
      <c r="I436" s="117">
        <f aca="true" t="shared" si="128" ref="I436:I450">H436+G436</f>
        <v>4597.3</v>
      </c>
      <c r="J436" s="117">
        <v>4597.3</v>
      </c>
      <c r="K436" s="117"/>
      <c r="L436" s="117">
        <f aca="true" t="shared" si="129" ref="L436:L450">K436+J436</f>
        <v>4597.3</v>
      </c>
      <c r="M436" s="117">
        <f>4597.3-300</f>
        <v>4297.3</v>
      </c>
      <c r="N436" s="117"/>
      <c r="O436" s="117">
        <f aca="true" t="shared" si="130" ref="O436:O450">N436+M436</f>
        <v>4297.3</v>
      </c>
    </row>
    <row r="437" spans="1:15" ht="16.5" hidden="1">
      <c r="A437" s="118" t="s">
        <v>640</v>
      </c>
      <c r="B437" s="119" t="s">
        <v>431</v>
      </c>
      <c r="C437" s="119" t="s">
        <v>748</v>
      </c>
      <c r="D437" s="121" t="s">
        <v>512</v>
      </c>
      <c r="E437" s="121" t="s">
        <v>744</v>
      </c>
      <c r="F437" s="43">
        <v>212</v>
      </c>
      <c r="G437" s="117"/>
      <c r="H437" s="117"/>
      <c r="I437" s="117">
        <f t="shared" si="128"/>
        <v>0</v>
      </c>
      <c r="J437" s="117"/>
      <c r="K437" s="117"/>
      <c r="L437" s="117">
        <f t="shared" si="129"/>
        <v>0</v>
      </c>
      <c r="M437" s="117"/>
      <c r="N437" s="117"/>
      <c r="O437" s="117">
        <f t="shared" si="130"/>
        <v>0</v>
      </c>
    </row>
    <row r="438" spans="1:15" ht="16.5" hidden="1">
      <c r="A438" s="118" t="s">
        <v>641</v>
      </c>
      <c r="B438" s="119" t="s">
        <v>431</v>
      </c>
      <c r="C438" s="119" t="s">
        <v>748</v>
      </c>
      <c r="D438" s="121" t="s">
        <v>512</v>
      </c>
      <c r="E438" s="121" t="s">
        <v>744</v>
      </c>
      <c r="F438" s="43">
        <v>213</v>
      </c>
      <c r="G438" s="117"/>
      <c r="H438" s="117"/>
      <c r="I438" s="117">
        <f t="shared" si="128"/>
        <v>0</v>
      </c>
      <c r="J438" s="117"/>
      <c r="K438" s="117"/>
      <c r="L438" s="117">
        <f t="shared" si="129"/>
        <v>0</v>
      </c>
      <c r="M438" s="117"/>
      <c r="N438" s="117"/>
      <c r="O438" s="117">
        <f t="shared" si="130"/>
        <v>0</v>
      </c>
    </row>
    <row r="439" spans="1:15" ht="16.5" hidden="1">
      <c r="A439" s="118" t="s">
        <v>632</v>
      </c>
      <c r="B439" s="119" t="s">
        <v>431</v>
      </c>
      <c r="C439" s="119" t="s">
        <v>748</v>
      </c>
      <c r="D439" s="121" t="s">
        <v>512</v>
      </c>
      <c r="E439" s="121" t="s">
        <v>744</v>
      </c>
      <c r="F439" s="43">
        <v>220</v>
      </c>
      <c r="G439" s="117">
        <f>G440+G441+G442+G443+G444+G445</f>
        <v>0</v>
      </c>
      <c r="H439" s="117">
        <f>H440+H441+H442+H443+H444+H445</f>
        <v>0</v>
      </c>
      <c r="I439" s="117">
        <f t="shared" si="128"/>
        <v>0</v>
      </c>
      <c r="J439" s="117">
        <f>J440+J441+J442+J443+J444+J445</f>
        <v>0</v>
      </c>
      <c r="K439" s="117">
        <f>K440+K441+K442+K443+K444+K445</f>
        <v>0</v>
      </c>
      <c r="L439" s="117">
        <f t="shared" si="129"/>
        <v>0</v>
      </c>
      <c r="M439" s="117">
        <f>M440+M441+M442+M443+M444+M445</f>
        <v>0</v>
      </c>
      <c r="N439" s="117">
        <f>N440+N441+N442+N443+N444+N445</f>
        <v>0</v>
      </c>
      <c r="O439" s="117">
        <f t="shared" si="130"/>
        <v>0</v>
      </c>
    </row>
    <row r="440" spans="1:15" ht="16.5" hidden="1">
      <c r="A440" s="118" t="s">
        <v>642</v>
      </c>
      <c r="B440" s="119" t="s">
        <v>431</v>
      </c>
      <c r="C440" s="119" t="s">
        <v>748</v>
      </c>
      <c r="D440" s="121" t="s">
        <v>512</v>
      </c>
      <c r="E440" s="121" t="s">
        <v>744</v>
      </c>
      <c r="F440" s="43">
        <v>221</v>
      </c>
      <c r="G440" s="117"/>
      <c r="H440" s="117"/>
      <c r="I440" s="117">
        <f t="shared" si="128"/>
        <v>0</v>
      </c>
      <c r="J440" s="117"/>
      <c r="K440" s="117"/>
      <c r="L440" s="117">
        <f t="shared" si="129"/>
        <v>0</v>
      </c>
      <c r="M440" s="117"/>
      <c r="N440" s="117"/>
      <c r="O440" s="117">
        <f t="shared" si="130"/>
        <v>0</v>
      </c>
    </row>
    <row r="441" spans="1:15" ht="16.5" hidden="1">
      <c r="A441" s="118" t="s">
        <v>643</v>
      </c>
      <c r="B441" s="119" t="s">
        <v>431</v>
      </c>
      <c r="C441" s="119" t="s">
        <v>748</v>
      </c>
      <c r="D441" s="121" t="s">
        <v>512</v>
      </c>
      <c r="E441" s="121" t="s">
        <v>744</v>
      </c>
      <c r="F441" s="43">
        <v>222</v>
      </c>
      <c r="G441" s="117"/>
      <c r="H441" s="117"/>
      <c r="I441" s="117">
        <f t="shared" si="128"/>
        <v>0</v>
      </c>
      <c r="J441" s="117"/>
      <c r="K441" s="117"/>
      <c r="L441" s="117">
        <f t="shared" si="129"/>
        <v>0</v>
      </c>
      <c r="M441" s="117"/>
      <c r="N441" s="117"/>
      <c r="O441" s="117">
        <f t="shared" si="130"/>
        <v>0</v>
      </c>
    </row>
    <row r="442" spans="1:15" ht="16.5" hidden="1">
      <c r="A442" s="118" t="s">
        <v>644</v>
      </c>
      <c r="B442" s="119" t="s">
        <v>431</v>
      </c>
      <c r="C442" s="119" t="s">
        <v>748</v>
      </c>
      <c r="D442" s="121" t="s">
        <v>512</v>
      </c>
      <c r="E442" s="121" t="s">
        <v>744</v>
      </c>
      <c r="F442" s="43">
        <v>223</v>
      </c>
      <c r="G442" s="117"/>
      <c r="H442" s="117"/>
      <c r="I442" s="117">
        <f t="shared" si="128"/>
        <v>0</v>
      </c>
      <c r="J442" s="117"/>
      <c r="K442" s="117"/>
      <c r="L442" s="117">
        <f t="shared" si="129"/>
        <v>0</v>
      </c>
      <c r="M442" s="117"/>
      <c r="N442" s="117"/>
      <c r="O442" s="117">
        <f t="shared" si="130"/>
        <v>0</v>
      </c>
    </row>
    <row r="443" spans="1:15" ht="33" hidden="1">
      <c r="A443" s="118" t="s">
        <v>645</v>
      </c>
      <c r="B443" s="119" t="s">
        <v>431</v>
      </c>
      <c r="C443" s="119" t="s">
        <v>748</v>
      </c>
      <c r="D443" s="121" t="s">
        <v>512</v>
      </c>
      <c r="E443" s="121" t="s">
        <v>744</v>
      </c>
      <c r="F443" s="43">
        <v>224</v>
      </c>
      <c r="G443" s="117"/>
      <c r="H443" s="117"/>
      <c r="I443" s="117">
        <f t="shared" si="128"/>
        <v>0</v>
      </c>
      <c r="J443" s="117"/>
      <c r="K443" s="117"/>
      <c r="L443" s="117">
        <f t="shared" si="129"/>
        <v>0</v>
      </c>
      <c r="M443" s="117"/>
      <c r="N443" s="117"/>
      <c r="O443" s="117">
        <f t="shared" si="130"/>
        <v>0</v>
      </c>
    </row>
    <row r="444" spans="1:15" ht="16.5" hidden="1">
      <c r="A444" s="118" t="s">
        <v>646</v>
      </c>
      <c r="B444" s="119" t="s">
        <v>431</v>
      </c>
      <c r="C444" s="119" t="s">
        <v>748</v>
      </c>
      <c r="D444" s="121" t="s">
        <v>512</v>
      </c>
      <c r="E444" s="121" t="s">
        <v>744</v>
      </c>
      <c r="F444" s="43">
        <v>225</v>
      </c>
      <c r="G444" s="117"/>
      <c r="H444" s="117"/>
      <c r="I444" s="117">
        <f t="shared" si="128"/>
        <v>0</v>
      </c>
      <c r="J444" s="117"/>
      <c r="K444" s="117"/>
      <c r="L444" s="117">
        <f t="shared" si="129"/>
        <v>0</v>
      </c>
      <c r="M444" s="117"/>
      <c r="N444" s="117"/>
      <c r="O444" s="117">
        <f t="shared" si="130"/>
        <v>0</v>
      </c>
    </row>
    <row r="445" spans="1:15" ht="16.5" hidden="1">
      <c r="A445" s="118" t="s">
        <v>634</v>
      </c>
      <c r="B445" s="119" t="s">
        <v>431</v>
      </c>
      <c r="C445" s="119" t="s">
        <v>748</v>
      </c>
      <c r="D445" s="121" t="s">
        <v>512</v>
      </c>
      <c r="E445" s="121" t="s">
        <v>744</v>
      </c>
      <c r="F445" s="43">
        <v>226</v>
      </c>
      <c r="G445" s="117"/>
      <c r="H445" s="117"/>
      <c r="I445" s="117">
        <f t="shared" si="128"/>
        <v>0</v>
      </c>
      <c r="J445" s="117"/>
      <c r="K445" s="117"/>
      <c r="L445" s="117">
        <f t="shared" si="129"/>
        <v>0</v>
      </c>
      <c r="M445" s="117"/>
      <c r="N445" s="117"/>
      <c r="O445" s="117">
        <f t="shared" si="130"/>
        <v>0</v>
      </c>
    </row>
    <row r="446" spans="1:15" ht="16.5" hidden="1">
      <c r="A446" s="118" t="s">
        <v>647</v>
      </c>
      <c r="B446" s="119" t="s">
        <v>431</v>
      </c>
      <c r="C446" s="119" t="s">
        <v>748</v>
      </c>
      <c r="D446" s="121" t="s">
        <v>512</v>
      </c>
      <c r="E446" s="121" t="s">
        <v>744</v>
      </c>
      <c r="F446" s="43">
        <v>260</v>
      </c>
      <c r="G446" s="117">
        <f>G447</f>
        <v>0</v>
      </c>
      <c r="H446" s="117">
        <f>H447</f>
        <v>0</v>
      </c>
      <c r="I446" s="117">
        <f t="shared" si="128"/>
        <v>0</v>
      </c>
      <c r="J446" s="117">
        <f>J447</f>
        <v>0</v>
      </c>
      <c r="K446" s="117">
        <f>K447</f>
        <v>0</v>
      </c>
      <c r="L446" s="117">
        <f t="shared" si="129"/>
        <v>0</v>
      </c>
      <c r="M446" s="117">
        <f>M447</f>
        <v>0</v>
      </c>
      <c r="N446" s="117">
        <f>N447</f>
        <v>0</v>
      </c>
      <c r="O446" s="117">
        <f t="shared" si="130"/>
        <v>0</v>
      </c>
    </row>
    <row r="447" spans="1:15" ht="33" hidden="1">
      <c r="A447" s="118" t="s">
        <v>648</v>
      </c>
      <c r="B447" s="119" t="s">
        <v>431</v>
      </c>
      <c r="C447" s="119" t="s">
        <v>748</v>
      </c>
      <c r="D447" s="121" t="s">
        <v>512</v>
      </c>
      <c r="E447" s="121" t="s">
        <v>744</v>
      </c>
      <c r="F447" s="43">
        <v>262</v>
      </c>
      <c r="G447" s="117"/>
      <c r="H447" s="117"/>
      <c r="I447" s="117">
        <f t="shared" si="128"/>
        <v>0</v>
      </c>
      <c r="J447" s="117"/>
      <c r="K447" s="117"/>
      <c r="L447" s="117">
        <f t="shared" si="129"/>
        <v>0</v>
      </c>
      <c r="M447" s="117"/>
      <c r="N447" s="117"/>
      <c r="O447" s="117">
        <f t="shared" si="130"/>
        <v>0</v>
      </c>
    </row>
    <row r="448" spans="1:15" ht="16.5" hidden="1">
      <c r="A448" s="118" t="s">
        <v>608</v>
      </c>
      <c r="B448" s="119" t="s">
        <v>431</v>
      </c>
      <c r="C448" s="119" t="s">
        <v>748</v>
      </c>
      <c r="D448" s="121" t="s">
        <v>512</v>
      </c>
      <c r="E448" s="121" t="s">
        <v>744</v>
      </c>
      <c r="F448" s="43">
        <v>290</v>
      </c>
      <c r="G448" s="117"/>
      <c r="H448" s="117"/>
      <c r="I448" s="117">
        <f t="shared" si="128"/>
        <v>0</v>
      </c>
      <c r="J448" s="117"/>
      <c r="K448" s="117"/>
      <c r="L448" s="117">
        <f t="shared" si="129"/>
        <v>0</v>
      </c>
      <c r="M448" s="117"/>
      <c r="N448" s="117"/>
      <c r="O448" s="117">
        <f t="shared" si="130"/>
        <v>0</v>
      </c>
    </row>
    <row r="449" spans="1:15" ht="16.5" hidden="1">
      <c r="A449" s="118" t="s">
        <v>649</v>
      </c>
      <c r="B449" s="119" t="s">
        <v>431</v>
      </c>
      <c r="C449" s="119" t="s">
        <v>748</v>
      </c>
      <c r="D449" s="121" t="s">
        <v>512</v>
      </c>
      <c r="E449" s="121" t="s">
        <v>744</v>
      </c>
      <c r="F449" s="43">
        <v>300</v>
      </c>
      <c r="G449" s="117">
        <f>G450+G451</f>
        <v>0</v>
      </c>
      <c r="H449" s="117">
        <f>H450+H451</f>
        <v>0</v>
      </c>
      <c r="I449" s="117">
        <f t="shared" si="128"/>
        <v>0</v>
      </c>
      <c r="J449" s="117">
        <f>J450+J451</f>
        <v>0</v>
      </c>
      <c r="K449" s="117">
        <f>K450+K451</f>
        <v>0</v>
      </c>
      <c r="L449" s="117">
        <f t="shared" si="129"/>
        <v>0</v>
      </c>
      <c r="M449" s="117">
        <f>M450+M451</f>
        <v>0</v>
      </c>
      <c r="N449" s="117">
        <f>N450+N451</f>
        <v>0</v>
      </c>
      <c r="O449" s="117">
        <f t="shared" si="130"/>
        <v>0</v>
      </c>
    </row>
    <row r="450" spans="1:15" ht="16.5" hidden="1">
      <c r="A450" s="118" t="s">
        <v>714</v>
      </c>
      <c r="B450" s="119" t="s">
        <v>431</v>
      </c>
      <c r="C450" s="119" t="s">
        <v>748</v>
      </c>
      <c r="D450" s="121" t="s">
        <v>512</v>
      </c>
      <c r="E450" s="121" t="s">
        <v>744</v>
      </c>
      <c r="F450" s="43">
        <v>310</v>
      </c>
      <c r="G450" s="117"/>
      <c r="H450" s="117"/>
      <c r="I450" s="117">
        <f t="shared" si="128"/>
        <v>0</v>
      </c>
      <c r="J450" s="117"/>
      <c r="K450" s="117"/>
      <c r="L450" s="117">
        <f t="shared" si="129"/>
        <v>0</v>
      </c>
      <c r="M450" s="117"/>
      <c r="N450" s="117"/>
      <c r="O450" s="117">
        <f t="shared" si="130"/>
        <v>0</v>
      </c>
    </row>
    <row r="451" spans="1:15" ht="33" hidden="1">
      <c r="A451" s="118" t="s">
        <v>715</v>
      </c>
      <c r="B451" s="119" t="s">
        <v>431</v>
      </c>
      <c r="C451" s="119" t="s">
        <v>748</v>
      </c>
      <c r="D451" s="121" t="s">
        <v>512</v>
      </c>
      <c r="E451" s="121" t="s">
        <v>744</v>
      </c>
      <c r="F451" s="43">
        <v>340</v>
      </c>
      <c r="G451" s="117"/>
      <c r="H451" s="117"/>
      <c r="I451" s="117">
        <f>H451+G451</f>
        <v>0</v>
      </c>
      <c r="J451" s="117"/>
      <c r="K451" s="117"/>
      <c r="L451" s="117">
        <f>K451+J451</f>
        <v>0</v>
      </c>
      <c r="M451" s="117"/>
      <c r="N451" s="117"/>
      <c r="O451" s="117">
        <f>N451+M451</f>
        <v>0</v>
      </c>
    </row>
    <row r="452" spans="1:15" ht="33" hidden="1">
      <c r="A452" s="45" t="s">
        <v>622</v>
      </c>
      <c r="B452" s="119" t="s">
        <v>431</v>
      </c>
      <c r="C452" s="119" t="s">
        <v>737</v>
      </c>
      <c r="D452" s="121" t="s">
        <v>512</v>
      </c>
      <c r="E452" s="121" t="s">
        <v>744</v>
      </c>
      <c r="F452" s="119"/>
      <c r="G452" s="117">
        <f aca="true" t="shared" si="131" ref="G452:O452">G453+G457+G464+G466+G467</f>
        <v>0</v>
      </c>
      <c r="H452" s="117">
        <f t="shared" si="131"/>
        <v>0</v>
      </c>
      <c r="I452" s="117">
        <f t="shared" si="131"/>
        <v>0</v>
      </c>
      <c r="J452" s="117">
        <f t="shared" si="131"/>
        <v>0</v>
      </c>
      <c r="K452" s="117">
        <f t="shared" si="131"/>
        <v>0</v>
      </c>
      <c r="L452" s="117">
        <f t="shared" si="131"/>
        <v>0</v>
      </c>
      <c r="M452" s="117">
        <f t="shared" si="131"/>
        <v>0</v>
      </c>
      <c r="N452" s="117">
        <f t="shared" si="131"/>
        <v>0</v>
      </c>
      <c r="O452" s="117">
        <f t="shared" si="131"/>
        <v>0</v>
      </c>
    </row>
    <row r="453" spans="1:15" ht="33" hidden="1">
      <c r="A453" s="118" t="s">
        <v>638</v>
      </c>
      <c r="B453" s="119" t="s">
        <v>431</v>
      </c>
      <c r="C453" s="119" t="s">
        <v>737</v>
      </c>
      <c r="D453" s="121" t="s">
        <v>512</v>
      </c>
      <c r="E453" s="121" t="s">
        <v>744</v>
      </c>
      <c r="F453" s="43">
        <v>210</v>
      </c>
      <c r="G453" s="117">
        <f aca="true" t="shared" si="132" ref="G453:O453">G454+G455+G456</f>
        <v>0</v>
      </c>
      <c r="H453" s="117">
        <f t="shared" si="132"/>
        <v>0</v>
      </c>
      <c r="I453" s="117">
        <f t="shared" si="132"/>
        <v>0</v>
      </c>
      <c r="J453" s="117">
        <f t="shared" si="132"/>
        <v>0</v>
      </c>
      <c r="K453" s="117">
        <f t="shared" si="132"/>
        <v>0</v>
      </c>
      <c r="L453" s="117">
        <f t="shared" si="132"/>
        <v>0</v>
      </c>
      <c r="M453" s="117">
        <f t="shared" si="132"/>
        <v>0</v>
      </c>
      <c r="N453" s="117">
        <f t="shared" si="132"/>
        <v>0</v>
      </c>
      <c r="O453" s="117">
        <f t="shared" si="132"/>
        <v>0</v>
      </c>
    </row>
    <row r="454" spans="1:15" ht="16.5" hidden="1">
      <c r="A454" s="118" t="s">
        <v>639</v>
      </c>
      <c r="B454" s="119" t="s">
        <v>431</v>
      </c>
      <c r="C454" s="119" t="s">
        <v>737</v>
      </c>
      <c r="D454" s="121" t="s">
        <v>512</v>
      </c>
      <c r="E454" s="121" t="s">
        <v>744</v>
      </c>
      <c r="F454" s="43">
        <v>211</v>
      </c>
      <c r="G454" s="117"/>
      <c r="H454" s="117"/>
      <c r="I454" s="117">
        <f aca="true" t="shared" si="133" ref="I454:I475">H454+G454</f>
        <v>0</v>
      </c>
      <c r="J454" s="117"/>
      <c r="K454" s="117"/>
      <c r="L454" s="117">
        <f aca="true" t="shared" si="134" ref="L454:L475">K454+J454</f>
        <v>0</v>
      </c>
      <c r="M454" s="117"/>
      <c r="N454" s="117"/>
      <c r="O454" s="117">
        <f aca="true" t="shared" si="135" ref="O454:O475">N454+M454</f>
        <v>0</v>
      </c>
    </row>
    <row r="455" spans="1:15" ht="16.5" hidden="1">
      <c r="A455" s="118" t="s">
        <v>640</v>
      </c>
      <c r="B455" s="119" t="s">
        <v>431</v>
      </c>
      <c r="C455" s="119" t="s">
        <v>737</v>
      </c>
      <c r="D455" s="121" t="s">
        <v>512</v>
      </c>
      <c r="E455" s="121" t="s">
        <v>744</v>
      </c>
      <c r="F455" s="43">
        <v>212</v>
      </c>
      <c r="G455" s="117"/>
      <c r="H455" s="117"/>
      <c r="I455" s="117">
        <f t="shared" si="133"/>
        <v>0</v>
      </c>
      <c r="J455" s="117"/>
      <c r="K455" s="117"/>
      <c r="L455" s="117">
        <f t="shared" si="134"/>
        <v>0</v>
      </c>
      <c r="M455" s="117"/>
      <c r="N455" s="117"/>
      <c r="O455" s="117">
        <f t="shared" si="135"/>
        <v>0</v>
      </c>
    </row>
    <row r="456" spans="1:15" ht="16.5" hidden="1">
      <c r="A456" s="118" t="s">
        <v>641</v>
      </c>
      <c r="B456" s="119" t="s">
        <v>431</v>
      </c>
      <c r="C456" s="119" t="s">
        <v>737</v>
      </c>
      <c r="D456" s="121" t="s">
        <v>512</v>
      </c>
      <c r="E456" s="121" t="s">
        <v>744</v>
      </c>
      <c r="F456" s="43">
        <v>213</v>
      </c>
      <c r="G456" s="117"/>
      <c r="H456" s="117"/>
      <c r="I456" s="117">
        <f t="shared" si="133"/>
        <v>0</v>
      </c>
      <c r="J456" s="117"/>
      <c r="K456" s="117"/>
      <c r="L456" s="117">
        <f t="shared" si="134"/>
        <v>0</v>
      </c>
      <c r="M456" s="117"/>
      <c r="N456" s="117"/>
      <c r="O456" s="117">
        <f t="shared" si="135"/>
        <v>0</v>
      </c>
    </row>
    <row r="457" spans="1:15" ht="16.5" hidden="1">
      <c r="A457" s="118" t="s">
        <v>632</v>
      </c>
      <c r="B457" s="119" t="s">
        <v>431</v>
      </c>
      <c r="C457" s="119" t="s">
        <v>737</v>
      </c>
      <c r="D457" s="121" t="s">
        <v>512</v>
      </c>
      <c r="E457" s="121" t="s">
        <v>744</v>
      </c>
      <c r="F457" s="43">
        <v>220</v>
      </c>
      <c r="G457" s="117">
        <f>G458+G459+G460+G461+G462+G463</f>
        <v>0</v>
      </c>
      <c r="H457" s="117">
        <f>H458+H459+H460+H461+H462+H463</f>
        <v>0</v>
      </c>
      <c r="I457" s="117">
        <f t="shared" si="133"/>
        <v>0</v>
      </c>
      <c r="J457" s="117">
        <f>J458+J459+J460+J461+J462+J463</f>
        <v>0</v>
      </c>
      <c r="K457" s="117">
        <f>K458+K459+K460+K461+K462+K463</f>
        <v>0</v>
      </c>
      <c r="L457" s="117">
        <f t="shared" si="134"/>
        <v>0</v>
      </c>
      <c r="M457" s="117">
        <f>M458+M459+M460+M461+M462+M463</f>
        <v>0</v>
      </c>
      <c r="N457" s="117">
        <f>N458+N459+N460+N461+N462+N463</f>
        <v>0</v>
      </c>
      <c r="O457" s="117">
        <f t="shared" si="135"/>
        <v>0</v>
      </c>
    </row>
    <row r="458" spans="1:15" ht="16.5" hidden="1">
      <c r="A458" s="118" t="s">
        <v>642</v>
      </c>
      <c r="B458" s="119" t="s">
        <v>431</v>
      </c>
      <c r="C458" s="119" t="s">
        <v>737</v>
      </c>
      <c r="D458" s="121" t="s">
        <v>512</v>
      </c>
      <c r="E458" s="121" t="s">
        <v>744</v>
      </c>
      <c r="F458" s="43">
        <v>221</v>
      </c>
      <c r="G458" s="117"/>
      <c r="H458" s="117"/>
      <c r="I458" s="117">
        <f t="shared" si="133"/>
        <v>0</v>
      </c>
      <c r="J458" s="117"/>
      <c r="K458" s="117"/>
      <c r="L458" s="117">
        <f t="shared" si="134"/>
        <v>0</v>
      </c>
      <c r="M458" s="117"/>
      <c r="N458" s="117"/>
      <c r="O458" s="117">
        <f t="shared" si="135"/>
        <v>0</v>
      </c>
    </row>
    <row r="459" spans="1:15" ht="16.5" hidden="1">
      <c r="A459" s="118" t="s">
        <v>643</v>
      </c>
      <c r="B459" s="119" t="s">
        <v>431</v>
      </c>
      <c r="C459" s="119" t="s">
        <v>737</v>
      </c>
      <c r="D459" s="121" t="s">
        <v>512</v>
      </c>
      <c r="E459" s="121" t="s">
        <v>744</v>
      </c>
      <c r="F459" s="43">
        <v>222</v>
      </c>
      <c r="G459" s="117"/>
      <c r="H459" s="117"/>
      <c r="I459" s="117">
        <f t="shared" si="133"/>
        <v>0</v>
      </c>
      <c r="J459" s="117"/>
      <c r="K459" s="117"/>
      <c r="L459" s="117">
        <f t="shared" si="134"/>
        <v>0</v>
      </c>
      <c r="M459" s="117"/>
      <c r="N459" s="117"/>
      <c r="O459" s="117">
        <f t="shared" si="135"/>
        <v>0</v>
      </c>
    </row>
    <row r="460" spans="1:15" ht="16.5" hidden="1">
      <c r="A460" s="118" t="s">
        <v>644</v>
      </c>
      <c r="B460" s="119" t="s">
        <v>431</v>
      </c>
      <c r="C460" s="119" t="s">
        <v>737</v>
      </c>
      <c r="D460" s="121" t="s">
        <v>512</v>
      </c>
      <c r="E460" s="121" t="s">
        <v>744</v>
      </c>
      <c r="F460" s="43">
        <v>223</v>
      </c>
      <c r="G460" s="117"/>
      <c r="H460" s="117"/>
      <c r="I460" s="117">
        <f t="shared" si="133"/>
        <v>0</v>
      </c>
      <c r="J460" s="117"/>
      <c r="K460" s="117"/>
      <c r="L460" s="117">
        <f t="shared" si="134"/>
        <v>0</v>
      </c>
      <c r="M460" s="117"/>
      <c r="N460" s="117"/>
      <c r="O460" s="117">
        <f t="shared" si="135"/>
        <v>0</v>
      </c>
    </row>
    <row r="461" spans="1:15" ht="33" hidden="1">
      <c r="A461" s="118" t="s">
        <v>645</v>
      </c>
      <c r="B461" s="119" t="s">
        <v>431</v>
      </c>
      <c r="C461" s="119" t="s">
        <v>737</v>
      </c>
      <c r="D461" s="121" t="s">
        <v>512</v>
      </c>
      <c r="E461" s="121" t="s">
        <v>744</v>
      </c>
      <c r="F461" s="43">
        <v>224</v>
      </c>
      <c r="G461" s="117"/>
      <c r="H461" s="117"/>
      <c r="I461" s="117">
        <f t="shared" si="133"/>
        <v>0</v>
      </c>
      <c r="J461" s="117"/>
      <c r="K461" s="117"/>
      <c r="L461" s="117">
        <f t="shared" si="134"/>
        <v>0</v>
      </c>
      <c r="M461" s="117"/>
      <c r="N461" s="117"/>
      <c r="O461" s="117">
        <f t="shared" si="135"/>
        <v>0</v>
      </c>
    </row>
    <row r="462" spans="1:15" ht="16.5" hidden="1">
      <c r="A462" s="118" t="s">
        <v>646</v>
      </c>
      <c r="B462" s="119" t="s">
        <v>431</v>
      </c>
      <c r="C462" s="119" t="s">
        <v>737</v>
      </c>
      <c r="D462" s="121" t="s">
        <v>512</v>
      </c>
      <c r="E462" s="121" t="s">
        <v>744</v>
      </c>
      <c r="F462" s="43">
        <v>225</v>
      </c>
      <c r="G462" s="117"/>
      <c r="H462" s="117"/>
      <c r="I462" s="117">
        <f t="shared" si="133"/>
        <v>0</v>
      </c>
      <c r="J462" s="117"/>
      <c r="K462" s="117"/>
      <c r="L462" s="117">
        <f t="shared" si="134"/>
        <v>0</v>
      </c>
      <c r="M462" s="117"/>
      <c r="N462" s="117"/>
      <c r="O462" s="117">
        <f t="shared" si="135"/>
        <v>0</v>
      </c>
    </row>
    <row r="463" spans="1:15" ht="16.5" hidden="1">
      <c r="A463" s="118" t="s">
        <v>634</v>
      </c>
      <c r="B463" s="119" t="s">
        <v>431</v>
      </c>
      <c r="C463" s="119" t="s">
        <v>737</v>
      </c>
      <c r="D463" s="121" t="s">
        <v>512</v>
      </c>
      <c r="E463" s="121" t="s">
        <v>744</v>
      </c>
      <c r="F463" s="43">
        <v>226</v>
      </c>
      <c r="G463" s="117"/>
      <c r="H463" s="117"/>
      <c r="I463" s="117">
        <f t="shared" si="133"/>
        <v>0</v>
      </c>
      <c r="J463" s="117"/>
      <c r="K463" s="117"/>
      <c r="L463" s="117">
        <f t="shared" si="134"/>
        <v>0</v>
      </c>
      <c r="M463" s="117"/>
      <c r="N463" s="117"/>
      <c r="O463" s="117">
        <f t="shared" si="135"/>
        <v>0</v>
      </c>
    </row>
    <row r="464" spans="1:15" ht="16.5" hidden="1">
      <c r="A464" s="118" t="s">
        <v>647</v>
      </c>
      <c r="B464" s="119" t="s">
        <v>431</v>
      </c>
      <c r="C464" s="119" t="s">
        <v>737</v>
      </c>
      <c r="D464" s="121" t="s">
        <v>512</v>
      </c>
      <c r="E464" s="121" t="s">
        <v>744</v>
      </c>
      <c r="F464" s="43">
        <v>260</v>
      </c>
      <c r="G464" s="117">
        <f>G465</f>
        <v>0</v>
      </c>
      <c r="H464" s="117">
        <f>H465</f>
        <v>0</v>
      </c>
      <c r="I464" s="117">
        <f t="shared" si="133"/>
        <v>0</v>
      </c>
      <c r="J464" s="117">
        <f>J465</f>
        <v>0</v>
      </c>
      <c r="K464" s="117">
        <f>K465</f>
        <v>0</v>
      </c>
      <c r="L464" s="117">
        <f t="shared" si="134"/>
        <v>0</v>
      </c>
      <c r="M464" s="117">
        <f>M465</f>
        <v>0</v>
      </c>
      <c r="N464" s="117">
        <f>N465</f>
        <v>0</v>
      </c>
      <c r="O464" s="117">
        <f t="shared" si="135"/>
        <v>0</v>
      </c>
    </row>
    <row r="465" spans="1:15" ht="33" hidden="1">
      <c r="A465" s="118" t="s">
        <v>648</v>
      </c>
      <c r="B465" s="119" t="s">
        <v>431</v>
      </c>
      <c r="C465" s="119" t="s">
        <v>737</v>
      </c>
      <c r="D465" s="121" t="s">
        <v>512</v>
      </c>
      <c r="E465" s="121" t="s">
        <v>744</v>
      </c>
      <c r="F465" s="43">
        <v>262</v>
      </c>
      <c r="G465" s="117"/>
      <c r="H465" s="117"/>
      <c r="I465" s="117">
        <f t="shared" si="133"/>
        <v>0</v>
      </c>
      <c r="J465" s="117"/>
      <c r="K465" s="117"/>
      <c r="L465" s="117">
        <f t="shared" si="134"/>
        <v>0</v>
      </c>
      <c r="M465" s="117"/>
      <c r="N465" s="117"/>
      <c r="O465" s="117">
        <f t="shared" si="135"/>
        <v>0</v>
      </c>
    </row>
    <row r="466" spans="1:15" ht="16.5" hidden="1">
      <c r="A466" s="118" t="s">
        <v>608</v>
      </c>
      <c r="B466" s="119" t="s">
        <v>431</v>
      </c>
      <c r="C466" s="119" t="s">
        <v>737</v>
      </c>
      <c r="D466" s="121" t="s">
        <v>512</v>
      </c>
      <c r="E466" s="121" t="s">
        <v>744</v>
      </c>
      <c r="F466" s="43">
        <v>290</v>
      </c>
      <c r="G466" s="117"/>
      <c r="H466" s="117"/>
      <c r="I466" s="117">
        <f t="shared" si="133"/>
        <v>0</v>
      </c>
      <c r="J466" s="117"/>
      <c r="K466" s="117"/>
      <c r="L466" s="117">
        <f t="shared" si="134"/>
        <v>0</v>
      </c>
      <c r="M466" s="117"/>
      <c r="N466" s="117"/>
      <c r="O466" s="117">
        <f t="shared" si="135"/>
        <v>0</v>
      </c>
    </row>
    <row r="467" spans="1:15" ht="16.5" hidden="1">
      <c r="A467" s="118" t="s">
        <v>649</v>
      </c>
      <c r="B467" s="119" t="s">
        <v>431</v>
      </c>
      <c r="C467" s="119" t="s">
        <v>737</v>
      </c>
      <c r="D467" s="121" t="s">
        <v>512</v>
      </c>
      <c r="E467" s="121" t="s">
        <v>744</v>
      </c>
      <c r="F467" s="43">
        <v>300</v>
      </c>
      <c r="G467" s="117">
        <f>G468+G469</f>
        <v>0</v>
      </c>
      <c r="H467" s="117">
        <f>H468+H469</f>
        <v>0</v>
      </c>
      <c r="I467" s="117">
        <f t="shared" si="133"/>
        <v>0</v>
      </c>
      <c r="J467" s="117">
        <f>J468+J469</f>
        <v>0</v>
      </c>
      <c r="K467" s="117">
        <f>K468+K469</f>
        <v>0</v>
      </c>
      <c r="L467" s="117">
        <f t="shared" si="134"/>
        <v>0</v>
      </c>
      <c r="M467" s="117">
        <f>M468+M469</f>
        <v>0</v>
      </c>
      <c r="N467" s="117">
        <f>N468+N469</f>
        <v>0</v>
      </c>
      <c r="O467" s="117">
        <f t="shared" si="135"/>
        <v>0</v>
      </c>
    </row>
    <row r="468" spans="1:15" ht="16.5" hidden="1">
      <c r="A468" s="118" t="s">
        <v>714</v>
      </c>
      <c r="B468" s="119" t="s">
        <v>431</v>
      </c>
      <c r="C468" s="119" t="s">
        <v>737</v>
      </c>
      <c r="D468" s="121" t="s">
        <v>512</v>
      </c>
      <c r="E468" s="121" t="s">
        <v>744</v>
      </c>
      <c r="F468" s="43">
        <v>310</v>
      </c>
      <c r="G468" s="117"/>
      <c r="H468" s="117"/>
      <c r="I468" s="117">
        <f t="shared" si="133"/>
        <v>0</v>
      </c>
      <c r="J468" s="117"/>
      <c r="K468" s="117"/>
      <c r="L468" s="117">
        <f t="shared" si="134"/>
        <v>0</v>
      </c>
      <c r="M468" s="117"/>
      <c r="N468" s="117"/>
      <c r="O468" s="117">
        <f t="shared" si="135"/>
        <v>0</v>
      </c>
    </row>
    <row r="469" spans="1:15" ht="33" hidden="1">
      <c r="A469" s="118" t="s">
        <v>715</v>
      </c>
      <c r="B469" s="119" t="s">
        <v>431</v>
      </c>
      <c r="C469" s="119" t="s">
        <v>737</v>
      </c>
      <c r="D469" s="121" t="s">
        <v>512</v>
      </c>
      <c r="E469" s="121" t="s">
        <v>744</v>
      </c>
      <c r="F469" s="43">
        <v>340</v>
      </c>
      <c r="G469" s="117"/>
      <c r="H469" s="117"/>
      <c r="I469" s="117">
        <f t="shared" si="133"/>
        <v>0</v>
      </c>
      <c r="J469" s="117"/>
      <c r="K469" s="117"/>
      <c r="L469" s="117">
        <f t="shared" si="134"/>
        <v>0</v>
      </c>
      <c r="M469" s="117"/>
      <c r="N469" s="117"/>
      <c r="O469" s="117">
        <f t="shared" si="135"/>
        <v>0</v>
      </c>
    </row>
    <row r="470" spans="1:15" ht="49.5" hidden="1">
      <c r="A470" s="118" t="s">
        <v>742</v>
      </c>
      <c r="B470" s="121" t="s">
        <v>431</v>
      </c>
      <c r="C470" s="121" t="s">
        <v>748</v>
      </c>
      <c r="D470" s="121"/>
      <c r="E470" s="121"/>
      <c r="F470" s="121"/>
      <c r="G470" s="117">
        <f>G471</f>
        <v>0</v>
      </c>
      <c r="H470" s="117"/>
      <c r="I470" s="117">
        <f t="shared" si="133"/>
        <v>0</v>
      </c>
      <c r="J470" s="117">
        <f>J471</f>
        <v>0</v>
      </c>
      <c r="K470" s="117"/>
      <c r="L470" s="117">
        <f t="shared" si="134"/>
        <v>0</v>
      </c>
      <c r="M470" s="117">
        <f>M471</f>
        <v>0</v>
      </c>
      <c r="N470" s="117"/>
      <c r="O470" s="117">
        <f t="shared" si="135"/>
        <v>0</v>
      </c>
    </row>
    <row r="471" spans="1:15" ht="115.5" hidden="1">
      <c r="A471" s="45" t="s">
        <v>535</v>
      </c>
      <c r="B471" s="121" t="s">
        <v>431</v>
      </c>
      <c r="C471" s="121" t="s">
        <v>748</v>
      </c>
      <c r="D471" s="121" t="s">
        <v>534</v>
      </c>
      <c r="E471" s="121"/>
      <c r="F471" s="121"/>
      <c r="G471" s="117">
        <f>G472</f>
        <v>0</v>
      </c>
      <c r="H471" s="117"/>
      <c r="I471" s="117">
        <f t="shared" si="133"/>
        <v>0</v>
      </c>
      <c r="J471" s="117">
        <f>J472</f>
        <v>0</v>
      </c>
      <c r="K471" s="117"/>
      <c r="L471" s="117">
        <f t="shared" si="134"/>
        <v>0</v>
      </c>
      <c r="M471" s="117">
        <f>M472</f>
        <v>0</v>
      </c>
      <c r="N471" s="117"/>
      <c r="O471" s="117">
        <f t="shared" si="135"/>
        <v>0</v>
      </c>
    </row>
    <row r="472" spans="1:15" ht="33" hidden="1">
      <c r="A472" s="45" t="s">
        <v>500</v>
      </c>
      <c r="B472" s="121" t="s">
        <v>431</v>
      </c>
      <c r="C472" s="121" t="s">
        <v>748</v>
      </c>
      <c r="D472" s="121" t="s">
        <v>534</v>
      </c>
      <c r="E472" s="121" t="s">
        <v>744</v>
      </c>
      <c r="F472" s="121"/>
      <c r="G472" s="117">
        <f>G473</f>
        <v>0</v>
      </c>
      <c r="H472" s="117"/>
      <c r="I472" s="117">
        <f t="shared" si="133"/>
        <v>0</v>
      </c>
      <c r="J472" s="117">
        <f>J473</f>
        <v>0</v>
      </c>
      <c r="K472" s="117"/>
      <c r="L472" s="117">
        <f t="shared" si="134"/>
        <v>0</v>
      </c>
      <c r="M472" s="117">
        <f>M473</f>
        <v>0</v>
      </c>
      <c r="N472" s="117"/>
      <c r="O472" s="117">
        <f t="shared" si="135"/>
        <v>0</v>
      </c>
    </row>
    <row r="473" spans="1:15" ht="16.5" hidden="1">
      <c r="A473" s="118" t="s">
        <v>632</v>
      </c>
      <c r="B473" s="121" t="s">
        <v>431</v>
      </c>
      <c r="C473" s="121" t="s">
        <v>748</v>
      </c>
      <c r="D473" s="121" t="s">
        <v>534</v>
      </c>
      <c r="E473" s="121" t="s">
        <v>744</v>
      </c>
      <c r="F473" s="121" t="s">
        <v>633</v>
      </c>
      <c r="G473" s="117">
        <f>G474+G475</f>
        <v>0</v>
      </c>
      <c r="H473" s="117"/>
      <c r="I473" s="117">
        <f t="shared" si="133"/>
        <v>0</v>
      </c>
      <c r="J473" s="117">
        <f>J474+J475</f>
        <v>0</v>
      </c>
      <c r="K473" s="117"/>
      <c r="L473" s="117">
        <f t="shared" si="134"/>
        <v>0</v>
      </c>
      <c r="M473" s="117">
        <f>M474+M475</f>
        <v>0</v>
      </c>
      <c r="N473" s="117"/>
      <c r="O473" s="117">
        <f t="shared" si="135"/>
        <v>0</v>
      </c>
    </row>
    <row r="474" spans="1:15" ht="16.5" hidden="1">
      <c r="A474" s="118" t="s">
        <v>642</v>
      </c>
      <c r="B474" s="121" t="s">
        <v>431</v>
      </c>
      <c r="C474" s="121" t="s">
        <v>748</v>
      </c>
      <c r="D474" s="121" t="s">
        <v>534</v>
      </c>
      <c r="E474" s="121" t="s">
        <v>744</v>
      </c>
      <c r="F474" s="121" t="s">
        <v>766</v>
      </c>
      <c r="G474" s="117"/>
      <c r="H474" s="117"/>
      <c r="I474" s="117">
        <f t="shared" si="133"/>
        <v>0</v>
      </c>
      <c r="J474" s="117"/>
      <c r="K474" s="117"/>
      <c r="L474" s="117">
        <f t="shared" si="134"/>
        <v>0</v>
      </c>
      <c r="M474" s="117"/>
      <c r="N474" s="117"/>
      <c r="O474" s="117">
        <f t="shared" si="135"/>
        <v>0</v>
      </c>
    </row>
    <row r="475" spans="1:15" ht="16.5" hidden="1">
      <c r="A475" s="118" t="s">
        <v>634</v>
      </c>
      <c r="B475" s="121" t="s">
        <v>431</v>
      </c>
      <c r="C475" s="121" t="s">
        <v>748</v>
      </c>
      <c r="D475" s="121" t="s">
        <v>534</v>
      </c>
      <c r="E475" s="121" t="s">
        <v>744</v>
      </c>
      <c r="F475" s="121" t="s">
        <v>635</v>
      </c>
      <c r="G475" s="117"/>
      <c r="H475" s="117"/>
      <c r="I475" s="117">
        <f t="shared" si="133"/>
        <v>0</v>
      </c>
      <c r="J475" s="117"/>
      <c r="K475" s="117"/>
      <c r="L475" s="117">
        <f t="shared" si="134"/>
        <v>0</v>
      </c>
      <c r="M475" s="117"/>
      <c r="N475" s="117"/>
      <c r="O475" s="117">
        <f t="shared" si="135"/>
        <v>0</v>
      </c>
    </row>
  </sheetData>
  <mergeCells count="10">
    <mergeCell ref="J18:L18"/>
    <mergeCell ref="M18:O18"/>
    <mergeCell ref="A15:I16"/>
    <mergeCell ref="A18:A19"/>
    <mergeCell ref="B18:B19"/>
    <mergeCell ref="C18:C19"/>
    <mergeCell ref="D18:D19"/>
    <mergeCell ref="E18:E19"/>
    <mergeCell ref="F18:F19"/>
    <mergeCell ref="G18:I18"/>
  </mergeCells>
  <printOptions/>
  <pageMargins left="0.75" right="0.75" top="0.5" bottom="0.2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2009-06-24T11:24:13Z</cp:lastPrinted>
  <dcterms:created xsi:type="dcterms:W3CDTF">2009-04-06T05:29:17Z</dcterms:created>
  <dcterms:modified xsi:type="dcterms:W3CDTF">2010-12-24T07:44:04Z</dcterms:modified>
  <cp:category/>
  <cp:version/>
  <cp:contentType/>
  <cp:contentStatus/>
</cp:coreProperties>
</file>